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4290" tabRatio="704" activeTab="0"/>
  </bookViews>
  <sheets>
    <sheet name="Introduction" sheetId="1" r:id="rId1"/>
    <sheet name="1st Series" sheetId="2" r:id="rId2"/>
    <sheet name="2nd Series" sheetId="3" r:id="rId3"/>
    <sheet name="3rd Series" sheetId="4" r:id="rId4"/>
    <sheet name="4th Series" sheetId="5" r:id="rId5"/>
    <sheet name="5th Series" sheetId="6" r:id="rId6"/>
    <sheet name="6th Series" sheetId="7" r:id="rId7"/>
    <sheet name="7th Series" sheetId="8" r:id="rId8"/>
    <sheet name="8th Series" sheetId="9" r:id="rId9"/>
    <sheet name="9th Series" sheetId="10" r:id="rId10"/>
    <sheet name="10th Series" sheetId="11" r:id="rId11"/>
    <sheet name="11th Series" sheetId="12" r:id="rId12"/>
    <sheet name="12th Series " sheetId="13" r:id="rId13"/>
    <sheet name="13th Series" sheetId="14" r:id="rId14"/>
    <sheet name="14th Series " sheetId="15" r:id="rId15"/>
    <sheet name="15th Series" sheetId="16" r:id="rId16"/>
    <sheet name="Concordance 12th to 13th series" sheetId="17" r:id="rId17"/>
    <sheet name="Concordance 13th to 14th series" sheetId="18" r:id="rId18"/>
    <sheet name="Concordance 14th to 15th series" sheetId="19" r:id="rId19"/>
  </sheets>
  <definedNames>
    <definedName name="_xlnm.Print_Area" localSheetId="10">'10th Series'!$A$1:$F$161</definedName>
    <definedName name="_xlnm.Print_Area" localSheetId="11">'11th Series'!$A$1:$F$168</definedName>
    <definedName name="_xlnm.Print_Area" localSheetId="12">'12th Series '!$A$1:$F$161</definedName>
    <definedName name="_xlnm.Print_Area" localSheetId="13">'13th Series'!$A$1:$F$167</definedName>
    <definedName name="_xlnm.Print_Area" localSheetId="14">'14th Series '!$A$1:$F$158</definedName>
    <definedName name="_xlnm.Print_Area" localSheetId="15">'15th Series'!$A$1:$F$156</definedName>
    <definedName name="_xlnm.Print_Area" localSheetId="1">'1st Series'!$A$1:$D$44</definedName>
    <definedName name="_xlnm.Print_Area" localSheetId="2">'2nd Series'!$A$1:$D$45</definedName>
    <definedName name="_xlnm.Print_Area" localSheetId="3">'3rd Series'!$A$1:$D$45</definedName>
    <definedName name="_xlnm.Print_Area" localSheetId="4">'4th Series'!$A$1:$D$47</definedName>
    <definedName name="_xlnm.Print_Area" localSheetId="5">'5th Series'!$A$1:$E$50</definedName>
    <definedName name="_xlnm.Print_Area" localSheetId="6">'6th Series'!$A$1:$E$49</definedName>
    <definedName name="_xlnm.Print_Area" localSheetId="7">'7th Series'!$A$1:$E$57</definedName>
    <definedName name="_xlnm.Print_Area" localSheetId="8">'8th Series'!$A$1:$E$47</definedName>
    <definedName name="_xlnm.Print_Area" localSheetId="9">'9th Series'!$A$1:$F$167</definedName>
    <definedName name="_xlnm.Print_Area" localSheetId="18">'Concordance 14th to 15th series'!#REF!</definedName>
    <definedName name="_xlnm.Print_Area" localSheetId="0">'Introduction'!$A$1:$A$64</definedName>
  </definedNames>
  <calcPr calcMode="autoNoTable" fullCalcOnLoad="1" iterate="1" iterateCount="1" iterateDelta="0"/>
</workbook>
</file>

<file path=xl/sharedStrings.xml><?xml version="1.0" encoding="utf-8"?>
<sst xmlns="http://schemas.openxmlformats.org/spreadsheetml/2006/main" count="3353" uniqueCount="1218">
  <si>
    <t>(a) Percentages may not add due to rounding.</t>
  </si>
  <si>
    <t xml:space="preserve">Household supplies </t>
  </si>
  <si>
    <t xml:space="preserve">Deposit and loan facilities </t>
  </si>
  <si>
    <t xml:space="preserve">Other financial services </t>
  </si>
  <si>
    <t>Piecegoods</t>
  </si>
  <si>
    <t>Furniture and floor Coverings (b)</t>
  </si>
  <si>
    <t>Rent (b)</t>
  </si>
  <si>
    <t>(b) Private house and flat rents (for Canberra) included from March quarter 1974</t>
  </si>
  <si>
    <t xml:space="preserve">The Consumer Price Index (CPI) is the latest of a number of retail price indexes that have been constructed for various purposes by the Australian Bureau of Statistics (ABS). </t>
  </si>
  <si>
    <t>Early retail price indexes</t>
  </si>
  <si>
    <t>Prior to the introduction of the CPI in 1960, there had been five series of retail price indexes compiled by the (then) Commonwealth Bureau of Census and Statistics. Those indexes were:</t>
  </si>
  <si>
    <t>The composition of the 'Home ownership' sub-group has been changed by deleting the expenditure class 'House purchase including alterations' and including a new expenditure class for 'Mortgage Interest charges'.</t>
  </si>
  <si>
    <t>The following new areas of expenditure were included; Consumer credit charges; optical services; watches and clocks; and veterinary services</t>
  </si>
  <si>
    <t>Fresh fruit and vegetables (a)</t>
  </si>
  <si>
    <r>
      <t xml:space="preserve">Home ownership </t>
    </r>
    <r>
      <rPr>
        <i/>
        <sz val="10"/>
        <rFont val="Arial"/>
        <family val="2"/>
      </rPr>
      <t>(b)</t>
    </r>
  </si>
  <si>
    <t>Mortgage interest charges (c)</t>
  </si>
  <si>
    <t>Watches and clocks (d )</t>
  </si>
  <si>
    <t>Veterinary services (d )</t>
  </si>
  <si>
    <r>
      <t xml:space="preserve">Consumer credit charges </t>
    </r>
    <r>
      <rPr>
        <i/>
        <sz val="10"/>
        <rFont val="Arial"/>
        <family val="2"/>
      </rPr>
      <t>(e)</t>
    </r>
  </si>
  <si>
    <t>Optical services (f)</t>
  </si>
  <si>
    <t xml:space="preserve">(a) from December quarter 1986 includes 'seasonal' items not available at all times of the year </t>
  </si>
  <si>
    <t>(b) House purchases including alterations have been deleted from December quarter 1986</t>
  </si>
  <si>
    <t>(c) Mortgage interest rates charges included from December quarter 1986</t>
  </si>
  <si>
    <t>(d ) Watches and clocks and veterinary services have been included from December quarter 1986</t>
  </si>
  <si>
    <t>(e) Consumer credit charges included from December quarter 1986</t>
  </si>
  <si>
    <t>(f) Optical services included from December quarter 1986</t>
  </si>
  <si>
    <t>(with LINK PERIOD to 11th series being JUNE QUARTER 1992)</t>
  </si>
  <si>
    <t>(with LINK PERIOD to 10th series being DECEMBER QUARTER 1986)</t>
  </si>
  <si>
    <t>(with LINK PERIOD to 9th series being MARCH QUARTER 1982)</t>
  </si>
  <si>
    <t>Changes in the weighting pattern have been made at approximately five-yearly intervals to take account of changes in household spending patterns. The CPI comprises many series of price indexes which have been linked to form a continuous series.</t>
  </si>
  <si>
    <t xml:space="preserve"> Historical Weighting Patterns Series</t>
  </si>
  <si>
    <t>Changes between the 14th Series and 15th series CPI structure</t>
  </si>
  <si>
    <t>(with LINK PERIOD to 8th series being SEPTEMBER QUARTER 1976)</t>
  </si>
  <si>
    <t>(with LINK PERIOD to 7th series being SEPTEMBER QUARTER 1974)</t>
  </si>
  <si>
    <t>(with LINK PERIOD to 6th series being DECEMBER QUARTER 1973)</t>
  </si>
  <si>
    <t>(with LINK PERIOD to 5th series being DECEMBER QUARTER 1968)</t>
  </si>
  <si>
    <t>(with LINK PERIOD to 4th series being DECEMBER QUARTER 1963)</t>
  </si>
  <si>
    <t>(with LINK PERIOD to 3rd series being MARCH QUARTER 1960)</t>
  </si>
  <si>
    <t>(with LINK PERIOD to 2nd series being MARCH QUARTER 1956)</t>
  </si>
  <si>
    <t>(with LINK PERIOD to 1st series being JUNE QUARTER 1952)</t>
  </si>
  <si>
    <r>
      <t xml:space="preserve">Weighting pattern based on results from the </t>
    </r>
    <r>
      <rPr>
        <b/>
        <sz val="10"/>
        <rFont val="Arial"/>
        <family val="2"/>
      </rPr>
      <t>Household Expenditure Survey 1988-89</t>
    </r>
    <r>
      <rPr>
        <sz val="10"/>
        <rFont val="Arial"/>
        <family val="2"/>
      </rPr>
      <t xml:space="preserve">. </t>
    </r>
  </si>
  <si>
    <t>No significant structure changes from the 11th series.</t>
  </si>
  <si>
    <t>Note: Commencing in the March quarter 1992 release, the CPI was re-referenced to the base 1989-90 = 100.0. The principal previous reference base was 1980-81 = 100.0.</t>
  </si>
  <si>
    <t>(with LINK PERIOD to 12th series being JUNE QUARTER 1998)</t>
  </si>
  <si>
    <t xml:space="preserve">The 13th series CPI was specifically designed to provide a general measure of inflation for the household sector as a whole. Consequently the population coverage was expanded from wage and salary earner households to include all metropolitan households. Accordingly the ABS adopted the acquisitions approach for the construction of the index. </t>
  </si>
  <si>
    <t>WEIGHTING PATTERN, 14th SERIES CPI, INTRODUCED SEPTEMBER QUARTER 2000, EIGHT CAPITAL CITIES</t>
  </si>
  <si>
    <t>Survey 1998-99</t>
  </si>
  <si>
    <r>
      <t xml:space="preserve">The Weighting pattern used for the 14th series CPI was based on results from the </t>
    </r>
    <r>
      <rPr>
        <b/>
        <sz val="10"/>
        <rFont val="Arial"/>
        <family val="2"/>
      </rPr>
      <t>Household Expenditure</t>
    </r>
    <r>
      <rPr>
        <sz val="10"/>
        <rFont val="Arial"/>
        <family val="2"/>
      </rPr>
      <t xml:space="preserve"> </t>
    </r>
  </si>
  <si>
    <t>WEIGHTING PATTERN, 15th SERIES CPI, INTRODUCED SEPTEMBER QUARTER 2005, EIGHT CAPITAL CITIES</t>
  </si>
  <si>
    <r>
      <t xml:space="preserve">The Weighting pattern used for the 15th series CPI was based on results from the </t>
    </r>
    <r>
      <rPr>
        <b/>
        <sz val="10"/>
        <rFont val="Arial"/>
        <family val="2"/>
      </rPr>
      <t>Household Expenditure</t>
    </r>
    <r>
      <rPr>
        <sz val="10"/>
        <rFont val="Arial"/>
        <family val="2"/>
      </rPr>
      <t xml:space="preserve"> </t>
    </r>
  </si>
  <si>
    <t xml:space="preserve"> Survey 2003-04.</t>
  </si>
  <si>
    <t>(e) Television and radio licenses fees were later abolished and therfore excluded from September qtr 1974</t>
  </si>
  <si>
    <t>WEIGHTING PATTERN, 7th SERIES CPI, INTRODUCED MARCH QUARTER 1974 SIX CAPITAL CITIES</t>
  </si>
  <si>
    <t>WEIGHTING PATTERN, 6th SERIES CPI, INTRODUCED MARCH QUARTER 1969 SIX CAPITAL CITIES</t>
  </si>
  <si>
    <t>WEIGHTING PATTERN, 8th SERIES CPI, INTRODUCED DECEMBER QUARTER 1974</t>
  </si>
  <si>
    <t>WEIGHTING PATTERN, 9th SERIES CPI, INTRODUCED DECEMBER QUARTER 1976 SIX CAPITAL CITIES and CANBERRA</t>
  </si>
  <si>
    <t>WEIGHTING PATTERN, 10th SERIES CPI, INTRODUCED JUNE QUARTER 1982, EIGHT CAPITAL CITIES</t>
  </si>
  <si>
    <t>Geographical coverage was expanded to include Darwin, and therefore the CPI was published for the weighted average of eight capital cities. The reference base of the CPI series changed from 1966-67 =100.0 to 1980-81 =100.0.</t>
  </si>
  <si>
    <t>Alcohol &amp; Tobacco</t>
  </si>
  <si>
    <t>ALCOHOL &amp; TOBACCO</t>
  </si>
  <si>
    <t>WEIGHTING PATTERN, 11th SERIES CPI,  INTRODUCED MARCH QUARTER 1987, EIGHT CAPITAL CITIES</t>
  </si>
  <si>
    <t>WEIGHTING PATTERN, 12th SERIES CPI, INTRODUCED SEPTEMBER QUARTER 1992, EIGHT CAPITAL CITIES</t>
  </si>
  <si>
    <t>WEIGHTING PATTERN, 13th SERIES CPI, INTRODUCED SEPTEMBER QUARTER 1998, EIGHT CAPITAL CITIES</t>
  </si>
  <si>
    <t>The most noticeable changes to the item coverage were the exclusion of mortgage interest and consumer credit charges from the index and the inclusion of expenditure on new dwellings (excluding land).</t>
  </si>
  <si>
    <t>Several new items were added to the CPI 'basket' in this review, primarily home computers and software, domestic services (house cleaning, gardening etc.) and tertiary education fees.</t>
  </si>
  <si>
    <t xml:space="preserve">C Series Index </t>
  </si>
  <si>
    <t>By far the most important of these former retail price indexes was the C Series Index, which was the principal retail price index in Australia for close to 40 years. In 1920 the Royal Commission on the Basic Wage recommended the introduction of a new series which would cover a wider range of goods. This led to the to the introduction of the C Series Index, which was first compiled in 1921, with index numbers being compiled retrospectively to 1914. The C Series Index was subject to a general review in 1936 and a slightly revised regimen was introduced following that review. The C Series Index remained on this basis until its last issue in December quarter 1960, although it was continued on a special basis for certain transitional purposes until September quarter 1961.</t>
  </si>
  <si>
    <t>In 1953 the decision was made to continue to compile the C Series Index on its pre-war basis but to also compile an interim retail price index based as nearly as possible on the post-war pattern of consumer usage and expenditure. Nevertheless, the C Series Index continued to be regarded by the majority of users as the principal official index and was the one used in most indexation and escalation arrangements throughout the 1950s.</t>
  </si>
  <si>
    <t>Interim Retail Price Index</t>
  </si>
  <si>
    <t>The Interim Retail Price Index was based on post-war consumption weights. Compared with the C Series Index, the Interim Index covered an expanded range of items, including additional foods (such as packaged breakfast foods, soft drinks, ice cream and confectionery) and services (such as dry cleaning and shoe repairs). It retained the same weighting pattern throughout the period of its compilation and no attempt was made to revise its weights to take account of major changes in expenditure patterns and lifestyles that were occurring during the 1950s.</t>
  </si>
  <si>
    <t>During that decade, house renting was substantially replaced by home ownership, the use of motor cars partially replaced the use of public transport and a variety of electrical appliances, including television, became widely used in households. During the same period, widely disparate movements occurred in the prices of different items of household consumer expenditure. It was considered that the combined impact of these factors made it impracticable to successfully introduce a comprehensive new retail price index during the period to 1960.</t>
  </si>
  <si>
    <t xml:space="preserve">Consumer Price Index </t>
  </si>
  <si>
    <t>In 1960 a new approach was implemented. Instead of the former emphasis on long-term fixed-weight indexes, the aim was to compile a series of shorter-term indexes that would be chain-linked together to form a long-term series. The Consumer Price Index, commonly referred to as ‘the CPI’, was the first price index of this kind constructed in Australia.</t>
  </si>
  <si>
    <t xml:space="preserve">The CPI was first compiled in 1960, with index numbers being compiled retrospectively to mid-1948. Like its predecessor indexes, the CPI was designed to measure quarterly changes in retail prices of goods and services purchased by metropolitan wage earner households. </t>
  </si>
  <si>
    <r>
      <t xml:space="preserve">Weighting pattern based on results from the </t>
    </r>
    <r>
      <rPr>
        <b/>
        <sz val="10"/>
        <rFont val="Arial"/>
        <family val="2"/>
      </rPr>
      <t>Household Expenditure Survey 1979-80</t>
    </r>
    <r>
      <rPr>
        <sz val="10"/>
        <rFont val="Arial"/>
        <family val="2"/>
      </rPr>
      <t xml:space="preserve">. </t>
    </r>
  </si>
  <si>
    <t>(a) Holiday travel and accommodation overseas included from June quarter 1982</t>
  </si>
  <si>
    <t>(b) Education and child care fees included from June quarter 1982</t>
  </si>
  <si>
    <t xml:space="preserve">Education and child care (b) </t>
  </si>
  <si>
    <t>Holiday travel and accommodation overseas (a)</t>
  </si>
  <si>
    <t xml:space="preserve">Sports and photographic equipment, toys, etc. </t>
  </si>
  <si>
    <r>
      <t xml:space="preserve">Weighting pattern based on results from the </t>
    </r>
    <r>
      <rPr>
        <b/>
        <sz val="10"/>
        <rFont val="Arial"/>
        <family val="2"/>
      </rPr>
      <t>Household Expenditure Survey 1983-84</t>
    </r>
    <r>
      <rPr>
        <sz val="10"/>
        <rFont val="Arial"/>
        <family val="2"/>
      </rPr>
      <t xml:space="preserve">. </t>
    </r>
  </si>
  <si>
    <r>
      <t xml:space="preserve">The ninth series was introduced following the availability of detailed data from the </t>
    </r>
    <r>
      <rPr>
        <b/>
        <sz val="10"/>
        <rFont val="Arial"/>
        <family val="2"/>
      </rPr>
      <t>Household Expenditure Survey 1974-75</t>
    </r>
    <r>
      <rPr>
        <sz val="10"/>
        <rFont val="Arial"/>
        <family val="2"/>
      </rPr>
      <t>. The structure of the new series was derived from this survey which was the first survey of this type conducted by the ABS. The CPI population group consists of metropolitan employee households. 'Employee households' are defined as those households which obtain the major part of their household income from wages and salaries but excluding the top 10 per cent (in terms of income) of such households. Metropolitan means capital cities.</t>
    </r>
  </si>
  <si>
    <t>Historically, the CPI and its predecessors were developed with the principal purpose of providing input to the highly centralised wage and salary determination process that existed in Australia. As recently as 1998 the principal purpose remained as an input to wage adjustment, although the range of uses for the CPI had been growing steadily, including its use as a general measure of inflation and for adjustment of age and superannuation pensions, other government benefit payments, and public and private sector contracts and charges. However, with the emerging trend towards decentralised, enterprise-level wage and salary setting arrangements in the later half of the 1990s, the historical purpose of the CPI was greatly diminished.</t>
  </si>
  <si>
    <t xml:space="preserve"> Chapter 9 of Australian Consumer Price Index: Concepts, Sources and Methods (6461.0).</t>
  </si>
  <si>
    <t xml:space="preserve"> (see Price impacts on the living costs of selected Australian household types).</t>
  </si>
  <si>
    <t>FOOD</t>
  </si>
  <si>
    <t>Dairy products</t>
  </si>
  <si>
    <t>Cereal products</t>
  </si>
  <si>
    <t>Meat and seafoods</t>
  </si>
  <si>
    <t>Fresh fruit and vegetables</t>
  </si>
  <si>
    <t>Processed fruit and vegetables</t>
  </si>
  <si>
    <t>Soft drinks, ice cream and confectionery</t>
  </si>
  <si>
    <t>Meals out and take away foods</t>
  </si>
  <si>
    <t>Other Food</t>
  </si>
  <si>
    <t>CLOTHING</t>
  </si>
  <si>
    <t>Women's and girl's clothing</t>
  </si>
  <si>
    <t>Fabrics and knitting wool</t>
  </si>
  <si>
    <t>Footwear</t>
  </si>
  <si>
    <t>Dry cleaning and shoe repairs</t>
  </si>
  <si>
    <t>HOUSING</t>
  </si>
  <si>
    <t>Rents</t>
  </si>
  <si>
    <t>Home ownership</t>
  </si>
  <si>
    <t>Fuel and light</t>
  </si>
  <si>
    <t>Furniture and floor coverings</t>
  </si>
  <si>
    <t>Appliances</t>
  </si>
  <si>
    <t>Household supplies and services</t>
  </si>
  <si>
    <t>Postal and telephone services</t>
  </si>
  <si>
    <t>Consumer credit charges</t>
  </si>
  <si>
    <t>TRANSPORTATION</t>
  </si>
  <si>
    <t>Private motoring</t>
  </si>
  <si>
    <t>Urban transport fares</t>
  </si>
  <si>
    <t>Alcoholic Drinks</t>
  </si>
  <si>
    <t>Cigarettes and tobacco</t>
  </si>
  <si>
    <t>HEALTH AND PERSONAL CARE</t>
  </si>
  <si>
    <t>Health services</t>
  </si>
  <si>
    <t>Personal care products</t>
  </si>
  <si>
    <t>Hairdressing services</t>
  </si>
  <si>
    <t>RECREATION AND EDUCATION</t>
  </si>
  <si>
    <t>Books, newspapers and magazines</t>
  </si>
  <si>
    <t>Recreation goods</t>
  </si>
  <si>
    <t>Recreation services</t>
  </si>
  <si>
    <t>Education and childcare</t>
  </si>
  <si>
    <t xml:space="preserve">FOOD </t>
  </si>
  <si>
    <t xml:space="preserve">Dairy and related products </t>
  </si>
  <si>
    <t>Milk</t>
  </si>
  <si>
    <t>Cheese</t>
  </si>
  <si>
    <t>Ice cream and other dairy products</t>
  </si>
  <si>
    <t>Bread and cereal products</t>
  </si>
  <si>
    <t xml:space="preserve">Bread </t>
  </si>
  <si>
    <t xml:space="preserve">Cakes and biscuits </t>
  </si>
  <si>
    <t xml:space="preserve">Breakfast cereals </t>
  </si>
  <si>
    <t xml:space="preserve">Other cereal products </t>
  </si>
  <si>
    <t xml:space="preserve">Meat and seafoods </t>
  </si>
  <si>
    <t>Beef and Veal</t>
  </si>
  <si>
    <t>Lamb and mutton</t>
  </si>
  <si>
    <t xml:space="preserve">Pork </t>
  </si>
  <si>
    <t xml:space="preserve">Poultry </t>
  </si>
  <si>
    <t xml:space="preserve">Bacon and Ham </t>
  </si>
  <si>
    <t>Other fresh and processed meat</t>
  </si>
  <si>
    <t xml:space="preserve">Fish and other seafood </t>
  </si>
  <si>
    <t>Fruit and vegetables</t>
  </si>
  <si>
    <t xml:space="preserve">Fruit </t>
  </si>
  <si>
    <t xml:space="preserve">Vegetables </t>
  </si>
  <si>
    <t>Non-alcoholic drinks and snack food</t>
  </si>
  <si>
    <t>Soft drinks waters and juices</t>
  </si>
  <si>
    <t>Snacks and confectionery</t>
  </si>
  <si>
    <t>Meals out and takeaway foods</t>
  </si>
  <si>
    <t>Restaurant meals</t>
  </si>
  <si>
    <t>Takeaway and fast foods</t>
  </si>
  <si>
    <t xml:space="preserve">Other food </t>
  </si>
  <si>
    <t xml:space="preserve">Eggs </t>
  </si>
  <si>
    <t xml:space="preserve">Jams, honey and sandwich spreads </t>
  </si>
  <si>
    <t xml:space="preserve">Tea, coffee and food drinks </t>
  </si>
  <si>
    <t>Food additives &amp; condiments</t>
  </si>
  <si>
    <t xml:space="preserve">Fats and oils </t>
  </si>
  <si>
    <t xml:space="preserve">Food n.e.c. </t>
  </si>
  <si>
    <t xml:space="preserve">ALCOHOL AND TOBACCO </t>
  </si>
  <si>
    <t xml:space="preserve">Alcoholic drinks </t>
  </si>
  <si>
    <t xml:space="preserve">Beer </t>
  </si>
  <si>
    <t xml:space="preserve">Wine </t>
  </si>
  <si>
    <t xml:space="preserve">Spirits </t>
  </si>
  <si>
    <t>Tobacco</t>
  </si>
  <si>
    <t xml:space="preserve">Tobacco </t>
  </si>
  <si>
    <t>CLOTHING AND FOOTWEAR</t>
  </si>
  <si>
    <t xml:space="preserve">Men's clothing </t>
  </si>
  <si>
    <t xml:space="preserve">Men's outerwear </t>
  </si>
  <si>
    <t>Men's underwear, nightwear and socks</t>
  </si>
  <si>
    <t xml:space="preserve">Women's clothing </t>
  </si>
  <si>
    <t xml:space="preserve">Women's outerwear </t>
  </si>
  <si>
    <t>Women's underwear nightwear and hosiery</t>
  </si>
  <si>
    <t>Children's and infants' clothing</t>
  </si>
  <si>
    <t xml:space="preserve">Footwear </t>
  </si>
  <si>
    <t xml:space="preserve">Men's footwear </t>
  </si>
  <si>
    <t xml:space="preserve">Women's footwear </t>
  </si>
  <si>
    <t xml:space="preserve">Children's footwear </t>
  </si>
  <si>
    <t>Accessories and clothing services</t>
  </si>
  <si>
    <t>Accessories</t>
  </si>
  <si>
    <t>Clothing services and shoe repair</t>
  </si>
  <si>
    <t xml:space="preserve">HOUSING </t>
  </si>
  <si>
    <t xml:space="preserve">Rents </t>
  </si>
  <si>
    <t xml:space="preserve">Utilities </t>
  </si>
  <si>
    <t xml:space="preserve">Electricity </t>
  </si>
  <si>
    <t>Gas and other household fuels</t>
  </si>
  <si>
    <t xml:space="preserve">Water and sewerage </t>
  </si>
  <si>
    <t xml:space="preserve">Other housing </t>
  </si>
  <si>
    <t xml:space="preserve">Property rates and charges </t>
  </si>
  <si>
    <t>House repairs and maintenance</t>
  </si>
  <si>
    <t>HOUSEHOLD CONTENTS AND SERVICES</t>
  </si>
  <si>
    <t>Furniture and furnishings</t>
  </si>
  <si>
    <t xml:space="preserve">Furniture </t>
  </si>
  <si>
    <t>Meat(a)</t>
  </si>
  <si>
    <t>Services (c)</t>
  </si>
  <si>
    <t xml:space="preserve">CLOTHING AND FOOTWEAR </t>
  </si>
  <si>
    <t xml:space="preserve">HOUSEHOLD FURNISHINGS, SUPPLIES AND SERVICES </t>
  </si>
  <si>
    <t xml:space="preserve">HEALTH </t>
  </si>
  <si>
    <t xml:space="preserve">RECREATION </t>
  </si>
  <si>
    <t>Concordance with 14th series</t>
  </si>
  <si>
    <t>(c) Health services included from March quarter 1969</t>
  </si>
  <si>
    <t>(a) Poultry added to the list of items in the meat index</t>
  </si>
  <si>
    <t>The weighting of this seventh linked series was derived using data from the Population Census of 1971, the Census of Retail Establishments of 1968-69, the 1971 Motor Vehicle Usage Survey and various other statistics and estimates of consumption.</t>
  </si>
  <si>
    <t>Cigarettes and Tobacco</t>
  </si>
  <si>
    <t>Preserved fruit and vegetables</t>
  </si>
  <si>
    <t>Potatoes and onions</t>
  </si>
  <si>
    <t>Snacks, take away food (a)</t>
  </si>
  <si>
    <t>Rent - government owned houses</t>
  </si>
  <si>
    <t>Other household utensils</t>
  </si>
  <si>
    <t>Postal and Telephone services</t>
  </si>
  <si>
    <t>Other services</t>
  </si>
  <si>
    <t>(a) A new subgroup called "Snacks, take away food" was included from March quarter 1974</t>
  </si>
  <si>
    <t>Rent - privately owned dwellings (b)</t>
  </si>
  <si>
    <t>(c) A new subgroup called "Wines and Spirits" was included from March quarter 1974</t>
  </si>
  <si>
    <t>(d) A new subgroup called "Recreational goods and services" was included from March quarter 1974. It included photographic goods and services, records, radio &amp; television operation, and cinema admission.</t>
  </si>
  <si>
    <t xml:space="preserve">Wines and Spirits (c) </t>
  </si>
  <si>
    <t>Services (a)</t>
  </si>
  <si>
    <t>Recreational goods and services (d) (e)</t>
  </si>
  <si>
    <t>Following the abolition of radio and television licenses in September 1974 the CPI was reweighted.</t>
  </si>
  <si>
    <t>(a) Holiday travel and accommodation in Australia included from December quarter 1976</t>
  </si>
  <si>
    <t>(c ) Fresh fruit and vegetables (other than potatoes and onions) included from December quarter 1976</t>
  </si>
  <si>
    <t>(e) Insurance on dwellings and contents and on motor vehicles included from December quarter 1976</t>
  </si>
  <si>
    <t>(f) Books, toys, games and sporting equipment included from December quarter 1976</t>
  </si>
  <si>
    <t>Fish (b)</t>
  </si>
  <si>
    <t>(b) Fresh and frozen fish included from December quarter 1976</t>
  </si>
  <si>
    <t>Meals out (d)</t>
  </si>
  <si>
    <t>(d) Restaurant meals included from December quarter 1976</t>
  </si>
  <si>
    <t xml:space="preserve">Floor and window coverings </t>
  </si>
  <si>
    <t xml:space="preserve">Towels and linen </t>
  </si>
  <si>
    <t>Household appliances utensils and tools</t>
  </si>
  <si>
    <t xml:space="preserve">Major household appliances  </t>
  </si>
  <si>
    <t xml:space="preserve">Small electric household appliances  </t>
  </si>
  <si>
    <t>Historical Weighting Pattern Series</t>
  </si>
  <si>
    <t xml:space="preserve">WEIGHTING PATTERN, 1st SERIES CPI, INTRODUCED SEPTEMBER QUARTER 1948 </t>
  </si>
  <si>
    <t>SIX CAPITAL CITIES</t>
  </si>
  <si>
    <t>WEIGHTING PATTERN, 2nd SERIES CPI, INTRODUCED SEPTEMBER QUARTER 1952</t>
  </si>
  <si>
    <t xml:space="preserve"> SIX CAPITAL CITIES</t>
  </si>
  <si>
    <t>(a) Private motoring included from December quarter 1952</t>
  </si>
  <si>
    <t>WEIGHTING PATTERN, 3rd SERIES CPI, INTRODUCED JUNE QUARTER 1956</t>
  </si>
  <si>
    <t>WEIGHTING PATTERN, 4th SERIES CPI, INTRODUCED IN JUNE QUARTER 1960</t>
  </si>
  <si>
    <r>
      <t>Note</t>
    </r>
    <r>
      <rPr>
        <sz val="10"/>
        <rFont val="Arial"/>
        <family val="0"/>
      </rPr>
      <t>: The sets of weights used for different periods covered by the index were derived from analyses of statistics of production and consumption, the Censuses of 1947 and 1954, Censuses of Retail Establishments of 1952-53 and 1956-57 and the Survey of Retail Establishments.</t>
    </r>
  </si>
  <si>
    <t xml:space="preserve">The main reason for the long interval without any review or change in composition of the C Series Index after 1936 was the recurrent changes in consumption patterns which occurred during and after World War II. It was considered impossible at the time to devise a revised weighting pattern which would be any more representative, on a continuous basis, of post-war consumption than was the existing weighting pattern of the C Series Index. The Commonwealth Statistician of the time, in successive editions of the Labour Report during the 1950s and 1960s, explained the absence of any reweighting of the C Series Index in the following terms: </t>
  </si>
  <si>
    <r>
      <t xml:space="preserve">The </t>
    </r>
    <r>
      <rPr>
        <b/>
        <sz val="10"/>
        <rFont val="Arial"/>
        <family val="2"/>
      </rPr>
      <t>A Series Index</t>
    </r>
    <r>
      <rPr>
        <sz val="10"/>
        <rFont val="Arial"/>
        <family val="0"/>
      </rPr>
      <t>, which covered a range of commodities gathered into four groups - groceries, dairy products, meat, and house rents (for all types of houses) - was first compiled in 1912, with index numbers calculated retrospectively to 1901. In 1907 Mr. Justice Higgins handed down the 'Harvester' ruling which set a basic wage of 42 shillings per week. From 1913 to 1933 the A Series Index was adopted by the Commonwealth Court of Conciliation and Arbitration for use in adjusting this basic wage in line with price changes. The A Series Index was discontinued in June 1938.</t>
    </r>
  </si>
  <si>
    <r>
      <t xml:space="preserve">The </t>
    </r>
    <r>
      <rPr>
        <b/>
        <sz val="10"/>
        <rFont val="Arial"/>
        <family val="2"/>
      </rPr>
      <t>B Series Index</t>
    </r>
    <r>
      <rPr>
        <sz val="10"/>
        <rFont val="Arial"/>
        <family val="0"/>
      </rPr>
      <t>, which essentially covered the same commodities as the A Series Index, except for the measurement of rents, was first compiled in 1925. In August 1924 the Conference of Statisticians of Australia and New Zealand resolved that 'for purposes of computing price levels in respect of rent, it is desirable that houses of four and five rooms only be taken into account'. The B Series Index was used for general statistical purposes but was never used for the purpose of wage adjustment. It was discontinued in 1953.</t>
    </r>
  </si>
  <si>
    <r>
      <t xml:space="preserve">The </t>
    </r>
    <r>
      <rPr>
        <b/>
        <sz val="10"/>
        <rFont val="Arial"/>
        <family val="2"/>
      </rPr>
      <t>C Series Index</t>
    </r>
    <r>
      <rPr>
        <sz val="10"/>
        <rFont val="Arial"/>
        <family val="0"/>
      </rPr>
      <t>, which covered food and groceries, house rents (4 and 5-roomed houses), clothing, household drapery, household utensils, fuel, lighting, urban transport fares, smoking and some miscellaneous items, was introduced in 1921, with index numbers calculated retrospectively to 1914. The food and rent component of the C Series Index was the same as that for the B Series Index. In 1934 the Commonwealth Court of Conciliation and Arbitration adopted the C Series Index for the purpose of wage adjustment and it continued to be used for this purpose until 1953. At that time the Commonwealth Court of Conciliation and Arbitration decided to abolish automatic adjustment of wages, although some state tribunals continued to use or consider the C Series Index in their proceedings until it was discontinued in 1961.</t>
    </r>
  </si>
  <si>
    <t>CONCORDANCE BETWEEN 12TH AND 13TH SERIES CPI(a)</t>
  </si>
  <si>
    <t xml:space="preserve">Group, </t>
  </si>
  <si>
    <t>Released at 11:30 am (Canberra time) Wed 23 APR 2008</t>
  </si>
  <si>
    <t xml:space="preserve">subgroup, and </t>
  </si>
  <si>
    <t xml:space="preserve">Base </t>
  </si>
  <si>
    <t>expenditure class</t>
  </si>
  <si>
    <t>Concordance with 13th series</t>
  </si>
  <si>
    <t>Concordance with 12th series</t>
  </si>
  <si>
    <t>period</t>
  </si>
  <si>
    <t xml:space="preserve">ALL GROUPS </t>
  </si>
  <si>
    <t xml:space="preserve"> </t>
  </si>
  <si>
    <t xml:space="preserve">Dairy products </t>
  </si>
  <si>
    <t xml:space="preserve">renamed </t>
  </si>
  <si>
    <t xml:space="preserve">renamed, Old 1.1.3 moved to New 1.8.5 </t>
  </si>
  <si>
    <t>(d)</t>
  </si>
  <si>
    <t xml:space="preserve">1.1.1 </t>
  </si>
  <si>
    <t xml:space="preserve">Milk and cream </t>
  </si>
  <si>
    <t/>
  </si>
  <si>
    <t xml:space="preserve">1.1.2 </t>
  </si>
  <si>
    <t xml:space="preserve">Cheese </t>
  </si>
  <si>
    <t xml:space="preserve">1.1.3 </t>
  </si>
  <si>
    <t xml:space="preserve">Butter </t>
  </si>
  <si>
    <t xml:space="preserve">dropped, in New 1.8.5 </t>
  </si>
  <si>
    <t xml:space="preserve">Other dairy products </t>
  </si>
  <si>
    <t xml:space="preserve">1.1.4 </t>
  </si>
  <si>
    <t xml:space="preserve">Cereal products </t>
  </si>
  <si>
    <t xml:space="preserve">1.2.1 </t>
  </si>
  <si>
    <t xml:space="preserve">1.2.2 </t>
  </si>
  <si>
    <t xml:space="preserve">1.2.3 </t>
  </si>
  <si>
    <t xml:space="preserve">1.2.4 </t>
  </si>
  <si>
    <t xml:space="preserve">1.3.1 </t>
  </si>
  <si>
    <t xml:space="preserve">Beef and veal </t>
  </si>
  <si>
    <t xml:space="preserve">1.3.2 </t>
  </si>
  <si>
    <t xml:space="preserve">Lamb and mutton </t>
  </si>
  <si>
    <t xml:space="preserve">1.3.3 </t>
  </si>
  <si>
    <t xml:space="preserve">1.3.4 </t>
  </si>
  <si>
    <t xml:space="preserve">1.3.5 </t>
  </si>
  <si>
    <t xml:space="preserve">Bacon and ham </t>
  </si>
  <si>
    <t xml:space="preserve">1.3.6 </t>
  </si>
  <si>
    <t xml:space="preserve">Processed meat </t>
  </si>
  <si>
    <t xml:space="preserve">1.3.7 </t>
  </si>
  <si>
    <t xml:space="preserve">Fish </t>
  </si>
  <si>
    <t xml:space="preserve">Fresh fruit and vegetables </t>
  </si>
  <si>
    <t xml:space="preserve">1.4.1 </t>
  </si>
  <si>
    <t xml:space="preserve">Fresh fruit </t>
  </si>
  <si>
    <t xml:space="preserve">1.4.2 </t>
  </si>
  <si>
    <t xml:space="preserve">Fresh potatoes </t>
  </si>
  <si>
    <t xml:space="preserve">dropped, in New 1.4.2 </t>
  </si>
  <si>
    <t xml:space="preserve">Fresh vegetables </t>
  </si>
  <si>
    <t xml:space="preserve">new, combination Old 1.4.2, 1.4.3 </t>
  </si>
  <si>
    <t>(c)</t>
  </si>
  <si>
    <t xml:space="preserve">1.4.3 </t>
  </si>
  <si>
    <t xml:space="preserve">Other fresh vegetables </t>
  </si>
  <si>
    <t xml:space="preserve">Processed fruit and vegetables </t>
  </si>
  <si>
    <t xml:space="preserve">1.5.1 </t>
  </si>
  <si>
    <t xml:space="preserve">Processed fruit </t>
  </si>
  <si>
    <t xml:space="preserve">1.5.2 </t>
  </si>
  <si>
    <t xml:space="preserve">Fruit juice </t>
  </si>
  <si>
    <t xml:space="preserve">renamed (New 1.5.3) </t>
  </si>
  <si>
    <t xml:space="preserve">Processed vegetables </t>
  </si>
  <si>
    <t xml:space="preserve">1.5.3 </t>
  </si>
  <si>
    <t xml:space="preserve">Fruit and vegetable juices </t>
  </si>
  <si>
    <t xml:space="preserve">renamed (Old 1.5.2) </t>
  </si>
  <si>
    <t xml:space="preserve">Soft drinks, ice cream and confectionery </t>
  </si>
  <si>
    <t xml:space="preserve">1.6.1 </t>
  </si>
  <si>
    <t xml:space="preserve">Soft drinks and cordials </t>
  </si>
  <si>
    <t xml:space="preserve">1.6.2 </t>
  </si>
  <si>
    <t xml:space="preserve">Ice cream and ice confectionery </t>
  </si>
  <si>
    <t xml:space="preserve">1.6.3 </t>
  </si>
  <si>
    <t xml:space="preserve">Confectionery </t>
  </si>
  <si>
    <t xml:space="preserve">Sweet and savoury snacks </t>
  </si>
  <si>
    <t xml:space="preserve">Meals out and take away foods </t>
  </si>
  <si>
    <t xml:space="preserve">1.7.1 </t>
  </si>
  <si>
    <t xml:space="preserve">Meals out </t>
  </si>
  <si>
    <t xml:space="preserve">Restaurant meals </t>
  </si>
  <si>
    <t xml:space="preserve">1.7.2 </t>
  </si>
  <si>
    <t xml:space="preserve">Take away foods </t>
  </si>
  <si>
    <t xml:space="preserve">Take away and fast foods </t>
  </si>
  <si>
    <t xml:space="preserve">1.8.1 </t>
  </si>
  <si>
    <t xml:space="preserve">1.8.2 </t>
  </si>
  <si>
    <t xml:space="preserve">Sugar </t>
  </si>
  <si>
    <t xml:space="preserve">dropped, in New 1.8.4 </t>
  </si>
  <si>
    <t xml:space="preserve">1.8.3 </t>
  </si>
  <si>
    <t xml:space="preserve">1.8.4 </t>
  </si>
  <si>
    <t xml:space="preserve">Food additives and condiments </t>
  </si>
  <si>
    <t xml:space="preserve">new, combination Old 1.8.2, 1.8.5 </t>
  </si>
  <si>
    <t xml:space="preserve">1.8.5 </t>
  </si>
  <si>
    <t xml:space="preserve">Food additives, sauces and spices </t>
  </si>
  <si>
    <t xml:space="preserve">new, combination Old 1.1.3, 1.8.6, 1.8.7 </t>
  </si>
  <si>
    <t xml:space="preserve">1.8.6 </t>
  </si>
  <si>
    <t xml:space="preserve">Margarine </t>
  </si>
  <si>
    <t xml:space="preserve">renamed (Old 1.8.8) </t>
  </si>
  <si>
    <t xml:space="preserve">1.8.7 </t>
  </si>
  <si>
    <t xml:space="preserve">Cooking oils and fats </t>
  </si>
  <si>
    <t xml:space="preserve">1.8.8 </t>
  </si>
  <si>
    <t xml:space="preserve">renamed (New 1.8.6) </t>
  </si>
  <si>
    <t xml:space="preserve">CLOTHING </t>
  </si>
  <si>
    <t xml:space="preserve">Men's and boys' clothing </t>
  </si>
  <si>
    <t xml:space="preserve">dropped, split into New 2.1, 2.3 </t>
  </si>
  <si>
    <t xml:space="preserve">new, excludes Old 2.1.5 </t>
  </si>
  <si>
    <t xml:space="preserve">2.1.1 </t>
  </si>
  <si>
    <t xml:space="preserve">Men's outer clothing </t>
  </si>
  <si>
    <t xml:space="preserve">dropped, in New 2.1.1 </t>
  </si>
  <si>
    <t xml:space="preserve">new, combination Old 2.1.1, 2.1.2 </t>
  </si>
  <si>
    <t xml:space="preserve">2.1.2 </t>
  </si>
  <si>
    <t xml:space="preserve">Men's knitwear </t>
  </si>
  <si>
    <t xml:space="preserve">Men's shirts </t>
  </si>
  <si>
    <t xml:space="preserve">2.1.3 </t>
  </si>
  <si>
    <t xml:space="preserve">Men's underwear, nightwear and socks </t>
  </si>
  <si>
    <t xml:space="preserve">2.1.4 </t>
  </si>
  <si>
    <t xml:space="preserve">2.1.5 </t>
  </si>
  <si>
    <t xml:space="preserve">Boys' clothing </t>
  </si>
  <si>
    <t xml:space="preserve">moved to New 2.3.1 </t>
  </si>
  <si>
    <t xml:space="preserve">Women's and girls' clothing </t>
  </si>
  <si>
    <t xml:space="preserve">dropped, split into new 2.2, 2.3 </t>
  </si>
  <si>
    <t xml:space="preserve">new, excludes Old 2.2.4 </t>
  </si>
  <si>
    <t xml:space="preserve">2.2.1 </t>
  </si>
  <si>
    <t xml:space="preserve">Women's outer clothing </t>
  </si>
  <si>
    <t xml:space="preserve">dropped, in New 2.2.1 </t>
  </si>
  <si>
    <t xml:space="preserve">new, combination Old 2.2.1, 2.2.2 </t>
  </si>
  <si>
    <t xml:space="preserve">2.2.2 </t>
  </si>
  <si>
    <t xml:space="preserve">Women's knitwear </t>
  </si>
  <si>
    <t xml:space="preserve">Women's underwear, nightwear and hosiery </t>
  </si>
  <si>
    <t xml:space="preserve">2.2.3 </t>
  </si>
  <si>
    <t xml:space="preserve">2.2.4 </t>
  </si>
  <si>
    <t xml:space="preserve">Girls' clothing </t>
  </si>
  <si>
    <t xml:space="preserve">moved to New 2.3.2 </t>
  </si>
  <si>
    <t xml:space="preserve">Children's and infants' clothing </t>
  </si>
  <si>
    <t xml:space="preserve">new, split from Old 2.1, 2.2 </t>
  </si>
  <si>
    <t xml:space="preserve">Fabrics and knitting wool </t>
  </si>
  <si>
    <t xml:space="preserve">dropped, in New 2.5 </t>
  </si>
  <si>
    <t xml:space="preserve">2.3.1 </t>
  </si>
  <si>
    <t xml:space="preserve">moved from Old 2.1.5 </t>
  </si>
  <si>
    <t xml:space="preserve">moved to New 2.5.2 </t>
  </si>
  <si>
    <t xml:space="preserve">2.3.2 </t>
  </si>
  <si>
    <t xml:space="preserve">moved from Old 2.2.4 </t>
  </si>
  <si>
    <t xml:space="preserve">2.4.1 </t>
  </si>
  <si>
    <t xml:space="preserve">2.4.2 </t>
  </si>
  <si>
    <t xml:space="preserve">2.4.3 </t>
  </si>
  <si>
    <t xml:space="preserve">Dry cleaning and shoe repairs </t>
  </si>
  <si>
    <t xml:space="preserve">Clothing accessories, supplies and services </t>
  </si>
  <si>
    <t xml:space="preserve">new </t>
  </si>
  <si>
    <t>(b)</t>
  </si>
  <si>
    <t xml:space="preserve">2.5.1 </t>
  </si>
  <si>
    <t xml:space="preserve">moved to New 2.5.3 </t>
  </si>
  <si>
    <t xml:space="preserve">Clothing accessories </t>
  </si>
  <si>
    <t xml:space="preserve">new, Old 4.6.5, 4.6.8, parts 2.1, 2.2, 2.3 </t>
  </si>
  <si>
    <t xml:space="preserve">2.5.2 </t>
  </si>
  <si>
    <t xml:space="preserve">moved from Old 2.3.1 </t>
  </si>
  <si>
    <t xml:space="preserve">2.5.3 </t>
  </si>
  <si>
    <t xml:space="preserve">Clothing services and shoe repair </t>
  </si>
  <si>
    <t xml:space="preserve">renamed (Old 2.5.1) </t>
  </si>
  <si>
    <t xml:space="preserve">includes Old 4.1 </t>
  </si>
  <si>
    <t xml:space="preserve">3.1.1 </t>
  </si>
  <si>
    <t xml:space="preserve">3.1.2 </t>
  </si>
  <si>
    <t xml:space="preserve">Government-owned dwelling rents </t>
  </si>
  <si>
    <t xml:space="preserve">Home ownership </t>
  </si>
  <si>
    <t xml:space="preserve">renamed (New 3.3) </t>
  </si>
  <si>
    <t xml:space="preserve">renamed, Old 4.1 </t>
  </si>
  <si>
    <t xml:space="preserve">3.2.1 </t>
  </si>
  <si>
    <t xml:space="preserve">Mortgage interest charges </t>
  </si>
  <si>
    <t xml:space="preserve">dropped, removed from index </t>
  </si>
  <si>
    <t xml:space="preserve">moved from Old 4.1.1 </t>
  </si>
  <si>
    <t xml:space="preserve">3.2.2 </t>
  </si>
  <si>
    <t xml:space="preserve">Local government rates and charges </t>
  </si>
  <si>
    <t xml:space="preserve">dropped, split into New 3.2.4, 3.3.2 </t>
  </si>
  <si>
    <t xml:space="preserve">moved from Old 4.1.2 </t>
  </si>
  <si>
    <t xml:space="preserve">3.2.3 </t>
  </si>
  <si>
    <t xml:space="preserve">House repairs and maintenance </t>
  </si>
  <si>
    <t xml:space="preserve">Other household fuel </t>
  </si>
  <si>
    <t xml:space="preserve">renamed, Old 4.1.3 </t>
  </si>
  <si>
    <t xml:space="preserve">3.2.4 </t>
  </si>
  <si>
    <t xml:space="preserve">new, split from Old 3.2.2 </t>
  </si>
  <si>
    <t xml:space="preserve">renamed, Old 3.2 excludes 3.2.1 </t>
  </si>
  <si>
    <t xml:space="preserve">3.3.1 </t>
  </si>
  <si>
    <t xml:space="preserve">House purchase </t>
  </si>
  <si>
    <t xml:space="preserve">3.3.2 </t>
  </si>
  <si>
    <t xml:space="preserve">3.3.3 </t>
  </si>
  <si>
    <t xml:space="preserve">3.3.4 </t>
  </si>
  <si>
    <t xml:space="preserve">HOUSEHOLD EQUIPMENT AND OPERATION </t>
  </si>
  <si>
    <t xml:space="preserve">Fuel and light </t>
  </si>
  <si>
    <t xml:space="preserve">renamed (New 3.2) </t>
  </si>
  <si>
    <t xml:space="preserve">4.1.1 </t>
  </si>
  <si>
    <t xml:space="preserve">moved to New 3.2.1 </t>
  </si>
  <si>
    <t xml:space="preserve">4.1.2 </t>
  </si>
  <si>
    <t xml:space="preserve">moved to New 3.2.2 </t>
  </si>
  <si>
    <t xml:space="preserve">4.1.3 </t>
  </si>
  <si>
    <t xml:space="preserve">Other fuel </t>
  </si>
  <si>
    <t xml:space="preserve">renamed (New 3.2.3) </t>
  </si>
  <si>
    <t xml:space="preserve">Furniture and floor coverings </t>
  </si>
  <si>
    <t xml:space="preserve">4.2.1 </t>
  </si>
  <si>
    <t xml:space="preserve">includes part Old 4.6.5 </t>
  </si>
  <si>
    <t xml:space="preserve">4.2.2 </t>
  </si>
  <si>
    <t xml:space="preserve">Floor coverings </t>
  </si>
  <si>
    <t xml:space="preserve">Appliances </t>
  </si>
  <si>
    <t xml:space="preserve">dropped, in New 4.3 </t>
  </si>
  <si>
    <t xml:space="preserve">4.3.1 </t>
  </si>
  <si>
    <t xml:space="preserve">Household textiles </t>
  </si>
  <si>
    <t xml:space="preserve">4.4.1 </t>
  </si>
  <si>
    <t xml:space="preserve">Bedding </t>
  </si>
  <si>
    <t xml:space="preserve">4.4.2 </t>
  </si>
  <si>
    <t xml:space="preserve">Towels, linen and curtains </t>
  </si>
  <si>
    <t xml:space="preserve">Household utensils and tools </t>
  </si>
  <si>
    <t xml:space="preserve">Household appliances, utensils and tools </t>
  </si>
  <si>
    <t xml:space="preserve">new, combination Old 4.3, 4.5 </t>
  </si>
  <si>
    <t xml:space="preserve">4.5.1 </t>
  </si>
  <si>
    <t xml:space="preserve">Tableware, glassware and cutlery </t>
  </si>
  <si>
    <t xml:space="preserve">4.5.2 </t>
  </si>
  <si>
    <t xml:space="preserve">Kitchen and cooking utensils </t>
  </si>
  <si>
    <t xml:space="preserve">dropped, in New 4.3.3 </t>
  </si>
  <si>
    <t xml:space="preserve">4.3.2 </t>
  </si>
  <si>
    <t xml:space="preserve">4.5.3 </t>
  </si>
  <si>
    <t xml:space="preserve">Cleaning utensils </t>
  </si>
  <si>
    <t xml:space="preserve">4.3.3 </t>
  </si>
  <si>
    <t xml:space="preserve">Household utensils </t>
  </si>
  <si>
    <t xml:space="preserve">new, combination Old 4.5.2, 4.5.3 </t>
  </si>
  <si>
    <t xml:space="preserve">4.5.4 </t>
  </si>
  <si>
    <t xml:space="preserve">4.3.4 </t>
  </si>
  <si>
    <t xml:space="preserve">Household supplies and services </t>
  </si>
  <si>
    <t xml:space="preserve">dropped, split into New 4.4, 4.5 </t>
  </si>
  <si>
    <t xml:space="preserve">new, split from Old 4.6 </t>
  </si>
  <si>
    <t xml:space="preserve">4.6.1 </t>
  </si>
  <si>
    <t xml:space="preserve">Household cleaning agents </t>
  </si>
  <si>
    <t xml:space="preserve">4.6.2 </t>
  </si>
  <si>
    <t xml:space="preserve">Household paper products </t>
  </si>
  <si>
    <t xml:space="preserve">dropped, in New 4.4.3 </t>
  </si>
  <si>
    <t xml:space="preserve">Pet foods, pets and supplies </t>
  </si>
  <si>
    <t xml:space="preserve">renamed, Old 4.6.7 </t>
  </si>
  <si>
    <t xml:space="preserve">4.6.3 </t>
  </si>
  <si>
    <t xml:space="preserve">Other household non-durables </t>
  </si>
  <si>
    <t xml:space="preserve">4.4.3 </t>
  </si>
  <si>
    <t xml:space="preserve">Other household supplies </t>
  </si>
  <si>
    <t xml:space="preserve">new, combination Old 4.6.2, 4.6.3 </t>
  </si>
  <si>
    <t xml:space="preserve">4.6.4 </t>
  </si>
  <si>
    <t xml:space="preserve">Stationery </t>
  </si>
  <si>
    <t xml:space="preserve">moved to New 8.1.3 </t>
  </si>
  <si>
    <t xml:space="preserve">Household services </t>
  </si>
  <si>
    <t xml:space="preserve">4.6.5 </t>
  </si>
  <si>
    <t xml:space="preserve">Watches and clocks </t>
  </si>
  <si>
    <t xml:space="preserve">dropped, in New 2.5.1, 4.1.1 </t>
  </si>
  <si>
    <t xml:space="preserve">Pet services including veterinary </t>
  </si>
  <si>
    <t xml:space="preserve">renamed, Old 4.6.6 </t>
  </si>
  <si>
    <t xml:space="preserve">4.6.6 </t>
  </si>
  <si>
    <t xml:space="preserve">Veterinary services </t>
  </si>
  <si>
    <t xml:space="preserve">renamed (New 4.5.1) </t>
  </si>
  <si>
    <t xml:space="preserve">House contents insurance </t>
  </si>
  <si>
    <t xml:space="preserve">4.6.7 </t>
  </si>
  <si>
    <t xml:space="preserve">Pet foods </t>
  </si>
  <si>
    <t xml:space="preserve">renamed (New 4.4.2) </t>
  </si>
  <si>
    <t xml:space="preserve">Repairs to household durables </t>
  </si>
  <si>
    <t xml:space="preserve">renamed, Old 4.6.10 </t>
  </si>
  <si>
    <t xml:space="preserve">4.6.8 </t>
  </si>
  <si>
    <t xml:space="preserve">Travel goods </t>
  </si>
  <si>
    <t xml:space="preserve">dropped, in New 2.5.1 </t>
  </si>
  <si>
    <t xml:space="preserve">Domestic services </t>
  </si>
  <si>
    <t xml:space="preserve">4.6.9 </t>
  </si>
  <si>
    <t xml:space="preserve">4.6.10 </t>
  </si>
  <si>
    <t xml:space="preserve">Repairs to appliances </t>
  </si>
  <si>
    <t xml:space="preserve">renamed (New 4.5.3) </t>
  </si>
  <si>
    <t xml:space="preserve">Postal and telephone services </t>
  </si>
  <si>
    <t xml:space="preserve">renamed (New 4.6) </t>
  </si>
  <si>
    <t xml:space="preserve">Postal and communication services </t>
  </si>
  <si>
    <t xml:space="preserve">renamed (Old 4.7) </t>
  </si>
  <si>
    <t xml:space="preserve">4.7.1 </t>
  </si>
  <si>
    <t xml:space="preserve">Postal services </t>
  </si>
  <si>
    <t xml:space="preserve">4.7.2 </t>
  </si>
  <si>
    <t xml:space="preserve">Telephone services </t>
  </si>
  <si>
    <t xml:space="preserve">renamed (New 4.6.2) </t>
  </si>
  <si>
    <t xml:space="preserve">Communication services </t>
  </si>
  <si>
    <t xml:space="preserve">renamed (Old 4.7.2) </t>
  </si>
  <si>
    <t xml:space="preserve">Consumer credit charges </t>
  </si>
  <si>
    <t xml:space="preserve">4.8.1 </t>
  </si>
  <si>
    <t xml:space="preserve">5.1.1 </t>
  </si>
  <si>
    <t xml:space="preserve">5.1.2 </t>
  </si>
  <si>
    <t xml:space="preserve">5.1.3 </t>
  </si>
  <si>
    <t xml:space="preserve">Vehicle insurance </t>
  </si>
  <si>
    <t xml:space="preserve">5.1.4 </t>
  </si>
  <si>
    <t xml:space="preserve">Motoring charges </t>
  </si>
  <si>
    <t xml:space="preserve">renamed (New 5.1.6) </t>
  </si>
  <si>
    <t xml:space="preserve">Motor vehicle repair and servicing </t>
  </si>
  <si>
    <t xml:space="preserve">renamed, split from Old 5.1.6 </t>
  </si>
  <si>
    <t xml:space="preserve">5.1.5 </t>
  </si>
  <si>
    <t xml:space="preserve">Tyres and tubes </t>
  </si>
  <si>
    <t xml:space="preserve">renamed, in New 5.1.5 </t>
  </si>
  <si>
    <t xml:space="preserve">Motor vehicle parts and accessories </t>
  </si>
  <si>
    <t xml:space="preserve">renamed, combination Old 5.1.5, part 5.1.6 </t>
  </si>
  <si>
    <t xml:space="preserve">5.1.6 </t>
  </si>
  <si>
    <t xml:space="preserve">Vehicle servicing, repairs and parts </t>
  </si>
  <si>
    <t xml:space="preserve">renamed, in New 5.1.4, 5.1.5 </t>
  </si>
  <si>
    <t xml:space="preserve">Other motoring charges </t>
  </si>
  <si>
    <t xml:space="preserve">renamed (Old 5.1.4) </t>
  </si>
  <si>
    <t xml:space="preserve">5.2.1 </t>
  </si>
  <si>
    <t xml:space="preserve">TOBACCO AND ALCOHOL </t>
  </si>
  <si>
    <t xml:space="preserve">6.1.1 </t>
  </si>
  <si>
    <t xml:space="preserve">6.1.2 </t>
  </si>
  <si>
    <t xml:space="preserve">6.1.3 </t>
  </si>
  <si>
    <t xml:space="preserve">Cigarettes and tobacco </t>
  </si>
  <si>
    <t xml:space="preserve">6.2.1 </t>
  </si>
  <si>
    <t xml:space="preserve">HEALTH AND PERSONAL CARE </t>
  </si>
  <si>
    <t xml:space="preserve">7.1.1 </t>
  </si>
  <si>
    <t xml:space="preserve">Hospital and medical services </t>
  </si>
  <si>
    <t xml:space="preserve">7.1.2 </t>
  </si>
  <si>
    <t xml:space="preserve">7.1.3 </t>
  </si>
  <si>
    <t xml:space="preserve">Personal care products </t>
  </si>
  <si>
    <t xml:space="preserve">7.2.1 </t>
  </si>
  <si>
    <t xml:space="preserve">7.2.2 </t>
  </si>
  <si>
    <t xml:space="preserve">Toiletries and personal products </t>
  </si>
  <si>
    <t xml:space="preserve">Hairdressing services </t>
  </si>
  <si>
    <t xml:space="preserve">7.3.1 </t>
  </si>
  <si>
    <t xml:space="preserve">RECREATION AND EDUCATION </t>
  </si>
  <si>
    <t xml:space="preserve">Books, newspapers and magazines </t>
  </si>
  <si>
    <t xml:space="preserve">dropped, in New 8.1 </t>
  </si>
  <si>
    <t xml:space="preserve">Books, newspapers, magazines and stationery </t>
  </si>
  <si>
    <t xml:space="preserve">new, combination Old 8.1, 4.6.4 </t>
  </si>
  <si>
    <t xml:space="preserve">8.1.1 </t>
  </si>
  <si>
    <t xml:space="preserve">dropped, split into New 8.1.1, 8.1.2 </t>
  </si>
  <si>
    <t xml:space="preserve">Books </t>
  </si>
  <si>
    <t xml:space="preserve">new, split from Old 8.1.1 </t>
  </si>
  <si>
    <t xml:space="preserve">8.1.2 </t>
  </si>
  <si>
    <t xml:space="preserve">8.1.3 </t>
  </si>
  <si>
    <t xml:space="preserve">moved from Old 4.6.4 </t>
  </si>
  <si>
    <t xml:space="preserve">Recreational goods </t>
  </si>
  <si>
    <t xml:space="preserve">dropped, in New 8.2 </t>
  </si>
  <si>
    <t xml:space="preserve">Recreation </t>
  </si>
  <si>
    <t xml:space="preserve">new, combination Old 8.2, 8.4 </t>
  </si>
  <si>
    <t xml:space="preserve">8.2.1 </t>
  </si>
  <si>
    <t xml:space="preserve">Video and sound equipment </t>
  </si>
  <si>
    <t xml:space="preserve">renamed (New 8.2.1) </t>
  </si>
  <si>
    <t xml:space="preserve">Audio, visual and computing equipment </t>
  </si>
  <si>
    <t xml:space="preserve">renamed, Old 8.2.1, parts 8.2.3, and computers </t>
  </si>
  <si>
    <t xml:space="preserve">8.2.2 </t>
  </si>
  <si>
    <t xml:space="preserve">Records, cassettes and tapes </t>
  </si>
  <si>
    <t xml:space="preserve">dropped, in New 8.2.2 </t>
  </si>
  <si>
    <t xml:space="preserve">Audio, visual and computing media and services </t>
  </si>
  <si>
    <t xml:space="preserve">new, combination Old 8.2.2, 8.4.1, and software </t>
  </si>
  <si>
    <t xml:space="preserve">8.2.3 </t>
  </si>
  <si>
    <t xml:space="preserve">Sports and photographic equipment and toys </t>
  </si>
  <si>
    <t xml:space="preserve">dropped, split into </t>
  </si>
  <si>
    <t xml:space="preserve">Sports and recreational equipment </t>
  </si>
  <si>
    <t xml:space="preserve">new, split from Old 8.2.3 </t>
  </si>
  <si>
    <t xml:space="preserve">New 8.2.1, 8.2.3, 8.2.4 </t>
  </si>
  <si>
    <t xml:space="preserve">8.2.4 </t>
  </si>
  <si>
    <t xml:space="preserve">8.2.5 </t>
  </si>
  <si>
    <t xml:space="preserve">Repairs to recreational goods </t>
  </si>
  <si>
    <t xml:space="preserve">moved from Old 8.4.2 </t>
  </si>
  <si>
    <t xml:space="preserve">8.2.6 </t>
  </si>
  <si>
    <t xml:space="preserve">new, split from Old 8.4.3 </t>
  </si>
  <si>
    <t xml:space="preserve">8.2.7 </t>
  </si>
  <si>
    <t xml:space="preserve">Other recreational activities </t>
  </si>
  <si>
    <t xml:space="preserve">Holiday travel and accommodation </t>
  </si>
  <si>
    <t xml:space="preserve">8.3.1 </t>
  </si>
  <si>
    <t xml:space="preserve">Holiday travel and accommodation in Australia </t>
  </si>
  <si>
    <t xml:space="preserve">Domestic holiday travel and accommodation </t>
  </si>
  <si>
    <t xml:space="preserve">8.3.2 </t>
  </si>
  <si>
    <t xml:space="preserve">Holiday travel and accommodation overseas </t>
  </si>
  <si>
    <t xml:space="preserve">Overseas holiday travel and accommodation </t>
  </si>
  <si>
    <t xml:space="preserve">Recreational services </t>
  </si>
  <si>
    <t xml:space="preserve">8.4.1 </t>
  </si>
  <si>
    <t xml:space="preserve">Photographic services </t>
  </si>
  <si>
    <t xml:space="preserve">8.4.2 </t>
  </si>
  <si>
    <t xml:space="preserve">moved to New 8.2.5 </t>
  </si>
  <si>
    <t xml:space="preserve">8.4.3 </t>
  </si>
  <si>
    <t xml:space="preserve">Entertainment </t>
  </si>
  <si>
    <t xml:space="preserve">dropped, split into New 8.2.6, 8.2.7 </t>
  </si>
  <si>
    <t xml:space="preserve">Education and child care </t>
  </si>
  <si>
    <t xml:space="preserve">8.5.1 </t>
  </si>
  <si>
    <t xml:space="preserve">Education fees </t>
  </si>
  <si>
    <t xml:space="preserve">renamed, Old 8.5.1, includes tertiary </t>
  </si>
  <si>
    <t xml:space="preserve">8.5.2 </t>
  </si>
  <si>
    <t xml:space="preserve">Child care fees </t>
  </si>
  <si>
    <t xml:space="preserve">Child care </t>
  </si>
  <si>
    <t xml:space="preserve">renamed (Old 8.5.2) </t>
  </si>
  <si>
    <t xml:space="preserve">(a) 12th and 13th series are numbered independently - the numbers are to assist readability only </t>
  </si>
  <si>
    <t xml:space="preserve">(b) new series will have a reference base of June quarter 1998 = 100.0 </t>
  </si>
  <si>
    <t xml:space="preserve">(c) new series calculated with a reference base of 1989-90 = 100.0 </t>
  </si>
  <si>
    <t xml:space="preserve">(d) continuous series linked to the 12th series equivalent with a reference base of 1989-90 =100.0 </t>
  </si>
  <si>
    <t>CONCORDANCE BETWEEN 13TH AND 14TH SERIES CPI(a)</t>
  </si>
  <si>
    <t xml:space="preserve">coverage change only </t>
  </si>
  <si>
    <t xml:space="preserve">Old 1.1, part Old 1.6.2 </t>
  </si>
  <si>
    <t xml:space="preserve">dropped, split into New 1.1.1, 1.1.3 </t>
  </si>
  <si>
    <t xml:space="preserve">new, part Old 1.1.1 </t>
  </si>
  <si>
    <t xml:space="preserve">dropped, in New 1.1.3 </t>
  </si>
  <si>
    <t xml:space="preserve">Ice cream and other dairy products </t>
  </si>
  <si>
    <t xml:space="preserve">new, combination part Old 1.1.1, </t>
  </si>
  <si>
    <t xml:space="preserve">Old 1.1.3, part Old 1.6.2 </t>
  </si>
  <si>
    <t xml:space="preserve">Bread and cereal products </t>
  </si>
  <si>
    <t xml:space="preserve">Other fresh and processed meat </t>
  </si>
  <si>
    <t xml:space="preserve">renamed (b) </t>
  </si>
  <si>
    <t xml:space="preserve">dropped, in New 1.4 </t>
  </si>
  <si>
    <t xml:space="preserve">Fruit and vegetables </t>
  </si>
  <si>
    <t>new, combination Old 1.4, part Old 1.5</t>
  </si>
  <si>
    <t xml:space="preserve">dropped, in New 1.4.1 </t>
  </si>
  <si>
    <t xml:space="preserve">new, combination Old 1.4.1, 1.5.1 </t>
  </si>
  <si>
    <t xml:space="preserve">new, combination Old 1.4.2, 1.5.2 </t>
  </si>
  <si>
    <t xml:space="preserve">split, in New 1.4, 1.5 </t>
  </si>
  <si>
    <t xml:space="preserve">dropped, in New 1.5.1 </t>
  </si>
  <si>
    <t xml:space="preserve">split into New 1.1, 1.5 </t>
  </si>
  <si>
    <t xml:space="preserve">Non–alcoholic drinks and snack food </t>
  </si>
  <si>
    <t>new, combination part Old 1.5, Old 1.6</t>
  </si>
  <si>
    <t xml:space="preserve">Soft drinks, waters and juices </t>
  </si>
  <si>
    <t>new, combination Old 1.5.3, 1.6.1</t>
  </si>
  <si>
    <t xml:space="preserve">split into New 1.1.3, 1.5.2 </t>
  </si>
  <si>
    <t xml:space="preserve">Snacks and confectionery </t>
  </si>
  <si>
    <t>new, combination part Old 1.6.2, Old 1.6.3</t>
  </si>
  <si>
    <t xml:space="preserve">dropped, in New 1.5.2 </t>
  </si>
  <si>
    <t xml:space="preserve">1.7.3 </t>
  </si>
  <si>
    <t xml:space="preserve">1.7.4 </t>
  </si>
  <si>
    <t xml:space="preserve">1.7.5 </t>
  </si>
  <si>
    <t xml:space="preserve">1.7.6 </t>
  </si>
  <si>
    <t xml:space="preserve">renamed, New 2.2 </t>
  </si>
  <si>
    <t xml:space="preserve">renamed, Old 6.2 </t>
  </si>
  <si>
    <t xml:space="preserve">renamed, New 2.2.1 </t>
  </si>
  <si>
    <t xml:space="preserve">renamed, Old 6.2.1 </t>
  </si>
  <si>
    <t xml:space="preserve">renamed, New 3 </t>
  </si>
  <si>
    <t xml:space="preserve">renamed, Old 2 </t>
  </si>
  <si>
    <t xml:space="preserve">includes Old 2.1.1, 2.1.2 </t>
  </si>
  <si>
    <t xml:space="preserve">dropped, in New 3.1.1 </t>
  </si>
  <si>
    <t xml:space="preserve">Women's underwear, nightwear and </t>
  </si>
  <si>
    <t xml:space="preserve">hosiery </t>
  </si>
  <si>
    <t xml:space="preserve">dropped, in New 3.3.1 </t>
  </si>
  <si>
    <t xml:space="preserve">new, combination Old 2.3.1, 2.3.2 </t>
  </si>
  <si>
    <t xml:space="preserve">3.4.1 </t>
  </si>
  <si>
    <t xml:space="preserve">3.4.2 </t>
  </si>
  <si>
    <t xml:space="preserve">3.4.3 </t>
  </si>
  <si>
    <t xml:space="preserve">renamed, New 3.5.1 </t>
  </si>
  <si>
    <t xml:space="preserve">3.5.1 </t>
  </si>
  <si>
    <t xml:space="preserve">Clothing accessories and jewellery renamed, Old 2.5.1 </t>
  </si>
  <si>
    <t xml:space="preserve">3.5.2 </t>
  </si>
  <si>
    <t xml:space="preserve">3.5.3 </t>
  </si>
  <si>
    <t xml:space="preserve">part Old 3, part Old 4 </t>
  </si>
  <si>
    <t xml:space="preserve">dropped, in New 4.1.1 </t>
  </si>
  <si>
    <t xml:space="preserve">Rents new, combination Old 3.1.1, 3.1.2 </t>
  </si>
  <si>
    <t xml:space="preserve">dropped, in New 4.2.2 </t>
  </si>
  <si>
    <t xml:space="preserve">Gas and other household fuels new, combination Old 3.2.2, 3.2.3 </t>
  </si>
  <si>
    <t xml:space="preserve">4.2.3 </t>
  </si>
  <si>
    <t xml:space="preserve">includes part Old 3.3, 4.3 </t>
  </si>
  <si>
    <t xml:space="preserve">includes Old 3.3.1, part Old 4.3.1 </t>
  </si>
  <si>
    <t xml:space="preserve">dropped, in New 11.1.1 </t>
  </si>
  <si>
    <t xml:space="preserve">split into 5, 8 </t>
  </si>
  <si>
    <t xml:space="preserve">part Old 4 </t>
  </si>
  <si>
    <t xml:space="preserve">Furniture and furnishings </t>
  </si>
  <si>
    <t xml:space="preserve">new, includes Old 4.1, 4.2 </t>
  </si>
  <si>
    <t xml:space="preserve">dropped, in New 5.1.2 </t>
  </si>
  <si>
    <t>new, combination Old 4.1.2, part Old 4.2.2</t>
  </si>
  <si>
    <t xml:space="preserve">dropped, in New 5.1 </t>
  </si>
  <si>
    <t>new, combination Old 4.2.1, part Old 4.2.2</t>
  </si>
  <si>
    <t xml:space="preserve">dropped, in New 5.1.3 </t>
  </si>
  <si>
    <t xml:space="preserve">dropped, split into New 5.1.2, 5.1.3 </t>
  </si>
  <si>
    <t xml:space="preserve">split into New 4.3.1, 5.2.1, 5.2.2 </t>
  </si>
  <si>
    <t xml:space="preserve">Major household appliances </t>
  </si>
  <si>
    <t xml:space="preserve">new, part Old 4.3.1, 4.5.3 </t>
  </si>
  <si>
    <t xml:space="preserve">5.2.2 </t>
  </si>
  <si>
    <t xml:space="preserve">Small electric household appliances </t>
  </si>
  <si>
    <t xml:space="preserve">dropped, in New 5.2.3 </t>
  </si>
  <si>
    <t xml:space="preserve">5.2.3 </t>
  </si>
  <si>
    <t xml:space="preserve">Glassware, tableware and household </t>
  </si>
  <si>
    <t xml:space="preserve">new, combination Old 4.3.2, 4.3.3 </t>
  </si>
  <si>
    <t xml:space="preserve">utensils </t>
  </si>
  <si>
    <t xml:space="preserve">5.2.4 </t>
  </si>
  <si>
    <t xml:space="preserve">part Old 4.4 </t>
  </si>
  <si>
    <t xml:space="preserve">5.3.1 </t>
  </si>
  <si>
    <t xml:space="preserve">renamed, moved to New 9.3.4 </t>
  </si>
  <si>
    <t xml:space="preserve">5.3.2 </t>
  </si>
  <si>
    <t xml:space="preserve">part Old 4.5 </t>
  </si>
  <si>
    <t xml:space="preserve">moved to New 9.3.5 </t>
  </si>
  <si>
    <t xml:space="preserve">5.4.1 </t>
  </si>
  <si>
    <t xml:space="preserve">Old 4.5.4 </t>
  </si>
  <si>
    <t xml:space="preserve">split into, New 5.2.1, 5.2.2 </t>
  </si>
  <si>
    <t xml:space="preserve">renamed, New 5.4.1 </t>
  </si>
  <si>
    <t xml:space="preserve">renamed, New 8.1 </t>
  </si>
  <si>
    <t xml:space="preserve">renamed, New 8.1.1 </t>
  </si>
  <si>
    <t xml:space="preserve">renamed, New 8.1.2 </t>
  </si>
  <si>
    <t xml:space="preserve">split into New 6, 11 </t>
  </si>
  <si>
    <t xml:space="preserve">part Old 7 </t>
  </si>
  <si>
    <t xml:space="preserve">split into New 6.2, 11.2 </t>
  </si>
  <si>
    <t xml:space="preserve">new, Old 7.2.1 </t>
  </si>
  <si>
    <t xml:space="preserve">moved, New 6.2 </t>
  </si>
  <si>
    <t xml:space="preserve">renamed, moved New 11.2.2 </t>
  </si>
  <si>
    <t xml:space="preserve">dropped, in New 11.2 </t>
  </si>
  <si>
    <t xml:space="preserve">moved, New 11.2.1 </t>
  </si>
  <si>
    <t xml:space="preserve">split into New 7, 11 </t>
  </si>
  <si>
    <t xml:space="preserve">part Old 5 </t>
  </si>
  <si>
    <t xml:space="preserve">7.1.4 </t>
  </si>
  <si>
    <t xml:space="preserve">7.1.5 </t>
  </si>
  <si>
    <t xml:space="preserve">new, Old 4.6 </t>
  </si>
  <si>
    <t xml:space="preserve">renamed, Old 4.6 </t>
  </si>
  <si>
    <t xml:space="preserve">Postal </t>
  </si>
  <si>
    <t xml:space="preserve">renamed, Old 4.6.1 </t>
  </si>
  <si>
    <t xml:space="preserve">Telecommunication </t>
  </si>
  <si>
    <t xml:space="preserve">renamed, Old 4.6.2 </t>
  </si>
  <si>
    <t xml:space="preserve">split into New 9, 10, 11 </t>
  </si>
  <si>
    <t xml:space="preserve">new, includes part Old 4, 8 </t>
  </si>
  <si>
    <t xml:space="preserve">Audio, visual and computing </t>
  </si>
  <si>
    <t xml:space="preserve">new, part Old 8.1, 8.2 </t>
  </si>
  <si>
    <t xml:space="preserve">9.1.1 </t>
  </si>
  <si>
    <t xml:space="preserve">9.1.2 </t>
  </si>
  <si>
    <t xml:space="preserve">includes Old 8.1.3, 8.2.2 </t>
  </si>
  <si>
    <t>dropped, split into New 9.1.2, 9.2</t>
  </si>
  <si>
    <t>9.2</t>
  </si>
  <si>
    <t>new, part Old 8.1</t>
  </si>
  <si>
    <t>9.2.1</t>
  </si>
  <si>
    <t>9.2.2</t>
  </si>
  <si>
    <t>dropped, in New 9.1.2</t>
  </si>
  <si>
    <t>Recreation</t>
  </si>
  <si>
    <t>dropped, split into New 9.1, 9.3</t>
  </si>
  <si>
    <t>9.3</t>
  </si>
  <si>
    <t xml:space="preserve">Sport and other recreation </t>
  </si>
  <si>
    <t>new, combination Old 4.4.2, 4.5.1, 8.2.3, 8.2.4, 8.2.5, 8.2.6, 8.2.7</t>
  </si>
  <si>
    <t xml:space="preserve">(c) </t>
  </si>
  <si>
    <t>coverage change only</t>
  </si>
  <si>
    <t xml:space="preserve">includes Old 8.2.3, 8.2.5 </t>
  </si>
  <si>
    <t>dropped, in New 9.3.1</t>
  </si>
  <si>
    <t xml:space="preserve">9.3.4 </t>
  </si>
  <si>
    <t xml:space="preserve">Pets, pet foods and supplies </t>
  </si>
  <si>
    <t>renamed, moved, Old 4.4.2</t>
  </si>
  <si>
    <t xml:space="preserve">9.3.5 </t>
  </si>
  <si>
    <t>moved, Old 4.5.1</t>
  </si>
  <si>
    <t>9.3.6</t>
  </si>
  <si>
    <t>9.4</t>
  </si>
  <si>
    <t>9.4.1</t>
  </si>
  <si>
    <t>9.4.2</t>
  </si>
  <si>
    <t xml:space="preserve">split into New 10.1, 11.3 </t>
  </si>
  <si>
    <t xml:space="preserve">new, Old 8.4.1, part Old 8.4.2 </t>
  </si>
  <si>
    <t xml:space="preserve">split into New 10.1.1, 10.1.2, 10.1.3 </t>
  </si>
  <si>
    <t>new, Old 8.4.1, part Old 8.4.2</t>
  </si>
  <si>
    <t xml:space="preserve">split into New 10.1.1, 11.3.1 </t>
  </si>
  <si>
    <t xml:space="preserve">10.1.1 </t>
  </si>
  <si>
    <t xml:space="preserve">Preschool and primary education new, part Old 8.4.1, 8.4.2 </t>
  </si>
  <si>
    <t>(e)</t>
  </si>
  <si>
    <t xml:space="preserve">10.1.2 </t>
  </si>
  <si>
    <t xml:space="preserve">Secondary education new, part Old 8.4.1 </t>
  </si>
  <si>
    <t xml:space="preserve">10.1.3 </t>
  </si>
  <si>
    <t xml:space="preserve">Tertiary education new, part Old 8.4.1 </t>
  </si>
  <si>
    <t xml:space="preserve">new, includes part Old 3, 4, 5, 7, 8 </t>
  </si>
  <si>
    <t>new, part Old 3.3, 4.5, 5.1</t>
  </si>
  <si>
    <t xml:space="preserve">11.1.1 </t>
  </si>
  <si>
    <t>new, Old 3.3.4, 4.5.2, 5.1.3</t>
  </si>
  <si>
    <t>new, Old 7.3.1, 7.2.2</t>
  </si>
  <si>
    <t xml:space="preserve">11.2.1 </t>
  </si>
  <si>
    <t>moved, Old 7.3.1</t>
  </si>
  <si>
    <t xml:space="preserve">11.2.2 </t>
  </si>
  <si>
    <t xml:space="preserve">Toiletries and personal care products </t>
  </si>
  <si>
    <t xml:space="preserve">renamed, moved, Old 7.2.2 </t>
  </si>
  <si>
    <t xml:space="preserve">new, part Old 8.4.2 </t>
  </si>
  <si>
    <t xml:space="preserve">11.3.1 </t>
  </si>
  <si>
    <t xml:space="preserve">part Old 8.4.2 </t>
  </si>
  <si>
    <t xml:space="preserve">(a) 13th and 14th series numbered independently—the numbers are to assist readability only. </t>
  </si>
  <si>
    <t xml:space="preserve">(b) Continuous series linked to the 13th series equivalent. Reference base of 1989–90 = 100.0. </t>
  </si>
  <si>
    <t xml:space="preserve">(c) New series created by combining 13th series items. Reference base of 1989–90 = 100.0. </t>
  </si>
  <si>
    <t xml:space="preserve">(d) Continuous series linked to the 13th series equivalent. Reference base of June quarter 1998 = 100.0. </t>
  </si>
  <si>
    <t xml:space="preserve">(e) New series created by splitting 13th series expenditure classes. Reference base of </t>
  </si>
  <si>
    <t xml:space="preserve">June quarter 2000 = 100.0. </t>
  </si>
  <si>
    <t>Cat. No. 6431.0 Consumer Price Index: Historical Weighting Patterns (1948 to 2005)</t>
  </si>
  <si>
    <r>
      <t xml:space="preserve">The </t>
    </r>
    <r>
      <rPr>
        <b/>
        <sz val="10"/>
        <rFont val="Arial"/>
        <family val="2"/>
      </rPr>
      <t>Interim Retail Price Index</t>
    </r>
    <r>
      <rPr>
        <sz val="10"/>
        <rFont val="Arial"/>
        <family val="0"/>
      </rPr>
      <t>, which covered food and groceries, house rents (4 and 5-roomed houses), clothing, household drapery, household utensils, fuel, lighting, urban transport fares, smoking, and some services and miscellaneous items, was first compiled in 1954 and calculated retrospectively to 1952. It was discontinued in 1960 following its replacement by the first CPI. The Interim Index was intended to serve as a transitional index while a comprehensive review of the structure and weighting pattern of the C Series Index was undertaken, to reflect the rapidly changing consumption patterns affecting Australian households following World War II. To some extent, however, it replaced the C Series Index for general statistical purposes for a number of years prior to 1960, although it was never used for wage adjustment purposes.</t>
    </r>
  </si>
  <si>
    <r>
      <t xml:space="preserve">The </t>
    </r>
    <r>
      <rPr>
        <b/>
        <sz val="10"/>
        <rFont val="Arial"/>
        <family val="2"/>
      </rPr>
      <t>D Series Index</t>
    </r>
    <r>
      <rPr>
        <sz val="10"/>
        <rFont val="Arial"/>
        <family val="0"/>
      </rPr>
      <t>, which was derived by combining the A and C Series Indexes and was compiled especially for wage adjustment purposes for a short period in 1933-34, for those industries which were exempt from the Arbitration Court's 1934 decision to adopt the C Series Index for wage adjustment.</t>
    </r>
  </si>
  <si>
    <t xml:space="preserve">From the outbreak of war in 1939 to late in 1948, periodic policy changes in various wartime controls (including rationing) caused recurrent changes in consumption and in the pattern of expenditure. This rendered changes desirable but made it impracticable either to produce a new index, or to revise the old one, on any basis that would render the index more representative than it already was of the changing pattern of household expenditure in those years. When commodity rationing had virtually ceased in the latter part of 1948, action was taken by the Statistician to collect price data of about 100 additional items and to gather information as to current consumption and expenditure patterns. This was done to facilitate review of the component items and weighting system of the C Series Retail Price Index in the light of the new pattern of wage earner expenditure and consumption that appeared to be then emerging. But there supervened, in the next few years, conditions which caused wide price dispersion, coupled with a very rapid rise in prices and a new sequence of changes in consumption and in the pattern of wage earner expenditure. </t>
  </si>
  <si>
    <t>Under these conditions it was not possible to devise any new weighting pattern likely to be more continuously representative of conditions then current, than was the existing C Series Index on the 1936 revision.</t>
  </si>
  <si>
    <t>This workbook contains historical weighting patterns for the Consumer Price Index and its predecessors. The information included has been taken from available ABS archive material.</t>
  </si>
  <si>
    <t>WEIGHTING PATTERN, 5th SERIES CPI, INTRODUCED MARCH QUARTER 1964 SIX CAPITAL CITIES</t>
  </si>
  <si>
    <t>The weights for this sixth linked series were derived using data from the years 1962-63 to 1966-67.</t>
  </si>
  <si>
    <t>(b) Private flat rents included from March quarter 1969. Government flat rents (for Canberra) included from March qtr 1969</t>
  </si>
  <si>
    <t>Glassware, tableware and household utensils</t>
  </si>
  <si>
    <t xml:space="preserve">Tools </t>
  </si>
  <si>
    <t>Household cleaning agents</t>
  </si>
  <si>
    <t>Toiletries and personal care products</t>
  </si>
  <si>
    <t xml:space="preserve">Household Services </t>
  </si>
  <si>
    <t xml:space="preserve">Childcare  </t>
  </si>
  <si>
    <t>Hairdressing and personal care services</t>
  </si>
  <si>
    <t>Other household services</t>
  </si>
  <si>
    <t>HEALTH</t>
  </si>
  <si>
    <t xml:space="preserve">Health services </t>
  </si>
  <si>
    <t>Hospital and medical services</t>
  </si>
  <si>
    <t xml:space="preserve">Optical services </t>
  </si>
  <si>
    <t xml:space="preserve">Dental services </t>
  </si>
  <si>
    <t xml:space="preserve">Pharmaceuticals </t>
  </si>
  <si>
    <t xml:space="preserve">TRANSPORTATION </t>
  </si>
  <si>
    <t xml:space="preserve">Private motoring </t>
  </si>
  <si>
    <t xml:space="preserve">Motor vehicles </t>
  </si>
  <si>
    <t xml:space="preserve">Automotive fuel </t>
  </si>
  <si>
    <t>Motor vehicle repair and servicing</t>
  </si>
  <si>
    <t>Motor vehicle parts and accessories</t>
  </si>
  <si>
    <t>Other motoring charges</t>
  </si>
  <si>
    <t xml:space="preserve">Urban transport fares </t>
  </si>
  <si>
    <t>COMMUNICATION</t>
  </si>
  <si>
    <t xml:space="preserve">Communication </t>
  </si>
  <si>
    <t>Postal</t>
  </si>
  <si>
    <t>Telecommunication</t>
  </si>
  <si>
    <t>RECREATION</t>
  </si>
  <si>
    <t>Audio, visual and computing</t>
  </si>
  <si>
    <t>Audio, visual and computing equipment</t>
  </si>
  <si>
    <t>Audio, visual &amp; computing media and services</t>
  </si>
  <si>
    <t>Books</t>
  </si>
  <si>
    <t xml:space="preserve">Newspapers and magazines </t>
  </si>
  <si>
    <t>Sport and other recreation</t>
  </si>
  <si>
    <t>Sport and recreational equipment</t>
  </si>
  <si>
    <t xml:space="preserve">Toys, games and hobbies </t>
  </si>
  <si>
    <t xml:space="preserve">Sports participation </t>
  </si>
  <si>
    <t>Pets, pet food and supplies</t>
  </si>
  <si>
    <t>Pet Services including veterinary</t>
  </si>
  <si>
    <t>Other recreational activities</t>
  </si>
  <si>
    <t>Holiday travel and accommodation</t>
  </si>
  <si>
    <t>Domestic holiday travel and accommodation</t>
  </si>
  <si>
    <t>Overseas holiday travel and accommodation</t>
  </si>
  <si>
    <t>EDUCATION</t>
  </si>
  <si>
    <t xml:space="preserve">Education </t>
  </si>
  <si>
    <t>Preschool and primary education</t>
  </si>
  <si>
    <t xml:space="preserve">Secondary education </t>
  </si>
  <si>
    <t>Tertiary education</t>
  </si>
  <si>
    <t>FINANCIAL AND INSURANCE SERVICES</t>
  </si>
  <si>
    <t xml:space="preserve">Financial services </t>
  </si>
  <si>
    <t xml:space="preserve">Insurance services </t>
  </si>
  <si>
    <t>Insurance services</t>
  </si>
  <si>
    <t>Group</t>
  </si>
  <si>
    <t>Sub-group</t>
  </si>
  <si>
    <t>Food</t>
  </si>
  <si>
    <t>Cakes and biscuits</t>
  </si>
  <si>
    <t>Processed meat</t>
  </si>
  <si>
    <t>Fresh vegetables</t>
  </si>
  <si>
    <t>Other food</t>
  </si>
  <si>
    <t>Clothing</t>
  </si>
  <si>
    <t>Men's and boys' clothing</t>
  </si>
  <si>
    <t>Boys' clothing</t>
  </si>
  <si>
    <t>Women's and girls' clothing</t>
  </si>
  <si>
    <t>Girls' clothing</t>
  </si>
  <si>
    <t>Women's footwear</t>
  </si>
  <si>
    <t>Children's footwear</t>
  </si>
  <si>
    <t>Housing</t>
  </si>
  <si>
    <t>Household textiles</t>
  </si>
  <si>
    <t>Household utensils and tools</t>
  </si>
  <si>
    <t>Stationery</t>
  </si>
  <si>
    <t>Veterinary services</t>
  </si>
  <si>
    <t>Transportation</t>
  </si>
  <si>
    <t>Vehicle insurance</t>
  </si>
  <si>
    <t>Motoring charges</t>
  </si>
  <si>
    <t>Alcoholic drinks</t>
  </si>
  <si>
    <t>Wine</t>
  </si>
  <si>
    <t>Health and Personal Care</t>
  </si>
  <si>
    <t>Recreation and Education</t>
  </si>
  <si>
    <t>Recreational goods</t>
  </si>
  <si>
    <t>Recreational services</t>
  </si>
  <si>
    <t>Education and child care</t>
  </si>
  <si>
    <t xml:space="preserve">Consumer Price Index: Historical Weighting Patterns (1948 to 2005) </t>
  </si>
  <si>
    <t>This culminated with the introduction of the 13th Series CPI in September quarter 1998. Several major changes were made to the index at that time, most notably the decision that the CPI would change from a measure of living costs of wage and salary earning households to its current form, as a general measure of price inflation for the household sector as a whole.</t>
  </si>
  <si>
    <t>(a) Television (for Canberra) included from March quarter 1964</t>
  </si>
  <si>
    <t>(b) Furniture included from March quarter 1964</t>
  </si>
  <si>
    <t>The weighting of this fifth linked series was derived using data from the Population Census of 1961, the Census of Retail Establishments of 1961-62 and various other statistics and estimates of consumption.</t>
  </si>
  <si>
    <t>Furniture, frozen vegetables, packet soups, additional processed meat items, and Sunday newspapers and weekly magazines have been added to the list of items.Rentals of six-roomed privately owned houses were included.</t>
  </si>
  <si>
    <t>(a) Television (except Canberra) included from June quarter 1960</t>
  </si>
  <si>
    <t>The CPI has been reviewed and reweighted fourteen times. At its inception in 1960, the CPI consisted of three original linked series, with changes in weights in 1952 and 1956. Weights were changed in 1960 (4th series) and subsequently in 1963 (5th series), 1968 (6th series), 1973 (7th series), 1974 (8th series), 1976 (9th series), 1982 (10th series), 1987 (11th series), 1992 (12th series), 1998 (13th series), 2000 (14th series) and 2005 (15th series). The method of linking the sequence of short-term price indexes to form one continuous series is described in</t>
  </si>
  <si>
    <t>Child care fees</t>
  </si>
  <si>
    <t>Total All Groups</t>
  </si>
  <si>
    <t>ALL GROUPS</t>
  </si>
  <si>
    <t>Dairy and related products</t>
  </si>
  <si>
    <t>Milk and cream</t>
  </si>
  <si>
    <t>Other dairy products</t>
  </si>
  <si>
    <t>Bread</t>
  </si>
  <si>
    <t>Breakfast cereals</t>
  </si>
  <si>
    <t>Other cereal products</t>
  </si>
  <si>
    <t>Beef and veal</t>
  </si>
  <si>
    <t>Pork</t>
  </si>
  <si>
    <t>Poultry</t>
  </si>
  <si>
    <t>Bacon and ham</t>
  </si>
  <si>
    <t>Fish and other seafood</t>
  </si>
  <si>
    <t>Fresh fruit</t>
  </si>
  <si>
    <t>Processed fruit</t>
  </si>
  <si>
    <t>Processed vegetables</t>
  </si>
  <si>
    <t>Fruit and vegetable juices</t>
  </si>
  <si>
    <t>Soft drinks and cordials</t>
  </si>
  <si>
    <t>Ice cream and ice confectionery</t>
  </si>
  <si>
    <t>Sweet and savoury snacks</t>
  </si>
  <si>
    <t>Take away and fast foods</t>
  </si>
  <si>
    <t>Other foods</t>
  </si>
  <si>
    <t>Eggs</t>
  </si>
  <si>
    <t>Jams, honey and sandwich spreads</t>
  </si>
  <si>
    <t>Tea, coffee and food drinks</t>
  </si>
  <si>
    <t>Food additives and condiments</t>
  </si>
  <si>
    <t>Fats and oils</t>
  </si>
  <si>
    <t>Food n.e.c.</t>
  </si>
  <si>
    <t>Men's clothing</t>
  </si>
  <si>
    <t>Men's outerwear</t>
  </si>
  <si>
    <t>Men's shirts</t>
  </si>
  <si>
    <t>Women's clothing</t>
  </si>
  <si>
    <t>Women's outerwear</t>
  </si>
  <si>
    <t>Women's underwear, nightwear and hosiery</t>
  </si>
  <si>
    <t>Men's footwear</t>
  </si>
  <si>
    <t>Clothing accessories, supplies and services</t>
  </si>
  <si>
    <t>Privately-owned dwelling rents</t>
  </si>
  <si>
    <t>Government-owned dwelling rents</t>
  </si>
  <si>
    <t>Utilities</t>
  </si>
  <si>
    <t>Electricity</t>
  </si>
  <si>
    <t>Gas</t>
  </si>
  <si>
    <t>Other household fuel</t>
  </si>
  <si>
    <t>Water and sewerage</t>
  </si>
  <si>
    <t>Other housing</t>
  </si>
  <si>
    <t>House purchase</t>
  </si>
  <si>
    <t>Property rates and charges</t>
  </si>
  <si>
    <t>House insurance</t>
  </si>
  <si>
    <t>Household equipment and operation</t>
  </si>
  <si>
    <t>Furniture</t>
  </si>
  <si>
    <t>Floor coverings</t>
  </si>
  <si>
    <t>Bedding</t>
  </si>
  <si>
    <t>Towels, linen and curtains</t>
  </si>
  <si>
    <t>Household appliances, utensils and tools</t>
  </si>
  <si>
    <t>Tableware, glassware and cutlery</t>
  </si>
  <si>
    <t>Tools</t>
  </si>
  <si>
    <t>Household supplies</t>
  </si>
  <si>
    <t>Pet foods, pets and supplies</t>
  </si>
  <si>
    <t>Other household supplies</t>
  </si>
  <si>
    <t>Household services</t>
  </si>
  <si>
    <t>Pet services including veterinary</t>
  </si>
  <si>
    <t>House contents insurance</t>
  </si>
  <si>
    <t>Repairs to household durables</t>
  </si>
  <si>
    <t>Domestic services</t>
  </si>
  <si>
    <t>Postal and communication services</t>
  </si>
  <si>
    <t>Postal services</t>
  </si>
  <si>
    <t>Communication services</t>
  </si>
  <si>
    <t>Motor vehicles</t>
  </si>
  <si>
    <t>Automotive fuel</t>
  </si>
  <si>
    <t>Beer</t>
  </si>
  <si>
    <t>Spirits</t>
  </si>
  <si>
    <t>Health and personal care</t>
  </si>
  <si>
    <t>Optical services</t>
  </si>
  <si>
    <t>Dental services</t>
  </si>
  <si>
    <t>Pharmaceuticals</t>
  </si>
  <si>
    <t>Toiletries and personal products</t>
  </si>
  <si>
    <t>Recreation and education</t>
  </si>
  <si>
    <t>Books, newspapers, magazines and stationery</t>
  </si>
  <si>
    <t>Newspapers and magazines</t>
  </si>
  <si>
    <t>Audio, visual and computing media and services</t>
  </si>
  <si>
    <t>Sports and recreational equipment</t>
  </si>
  <si>
    <t>Toys, games and hobbies</t>
  </si>
  <si>
    <t>Repairs to recreational goods</t>
  </si>
  <si>
    <t>Sports participation</t>
  </si>
  <si>
    <t>Education fees</t>
  </si>
  <si>
    <t>Fruit</t>
  </si>
  <si>
    <t>Vegetables</t>
  </si>
  <si>
    <t>Soft drinks, waters and juices</t>
  </si>
  <si>
    <t>ALCOHOL AND TOBACCO</t>
  </si>
  <si>
    <t>3.5.1</t>
  </si>
  <si>
    <t>Clothing accessories and jewellery</t>
  </si>
  <si>
    <t>3.5.2</t>
  </si>
  <si>
    <t>3.5.3</t>
  </si>
  <si>
    <t>HOUSEHOLD FURNISHINGS, SUPPLIES AND SERVICES</t>
  </si>
  <si>
    <t>Floor and window coverings</t>
  </si>
  <si>
    <t>Towels and linen</t>
  </si>
  <si>
    <t>Major household appliances</t>
  </si>
  <si>
    <t>Small electric household appliances</t>
  </si>
  <si>
    <t>5.3.1</t>
  </si>
  <si>
    <t>5.3.2</t>
  </si>
  <si>
    <t>5.4.1</t>
  </si>
  <si>
    <t>Communication</t>
  </si>
  <si>
    <t>9.3.1</t>
  </si>
  <si>
    <t>9.3.2</t>
  </si>
  <si>
    <t>9.3.3</t>
  </si>
  <si>
    <t>9.3.4</t>
  </si>
  <si>
    <t>Pets, pet foods and supplies</t>
  </si>
  <si>
    <t>9.3.5</t>
  </si>
  <si>
    <t>9.3.7</t>
  </si>
  <si>
    <t>Education</t>
  </si>
  <si>
    <t>Secondary education</t>
  </si>
  <si>
    <t>MISCELLANEOUS</t>
  </si>
  <si>
    <t>11.1.1</t>
  </si>
  <si>
    <t>Personal care</t>
  </si>
  <si>
    <t>11.2.1</t>
  </si>
  <si>
    <t>11.2.2</t>
  </si>
  <si>
    <t>Child care</t>
  </si>
  <si>
    <t>11.3.1</t>
  </si>
  <si>
    <t xml:space="preserve">Milk </t>
  </si>
  <si>
    <t>Ice cream and confectionery</t>
  </si>
  <si>
    <t>Mens Clothing</t>
  </si>
  <si>
    <t>Clothing accessories</t>
  </si>
  <si>
    <t>Privately - owned dwelling rents</t>
  </si>
  <si>
    <t>Government - owned dewlling rents</t>
  </si>
  <si>
    <t xml:space="preserve">Gas </t>
  </si>
  <si>
    <t>HOUSEHOLD EQUIPMENT AND OPERATION</t>
  </si>
  <si>
    <t>Floor and coverings</t>
  </si>
  <si>
    <t>Towels, linen and curtins</t>
  </si>
  <si>
    <t>Household untensils</t>
  </si>
  <si>
    <t>Cigerettes and tobacco</t>
  </si>
  <si>
    <t xml:space="preserve">Recreation  </t>
  </si>
  <si>
    <t>HOUSEHOLD EQUIPMENT  AND OPERATION</t>
  </si>
  <si>
    <t>Australian Bureau of Statistics</t>
  </si>
  <si>
    <t>Cereal Products</t>
  </si>
  <si>
    <t>Dairy Products</t>
  </si>
  <si>
    <t>Potatoes, onions, preserved fruit and vegetables</t>
  </si>
  <si>
    <t>Soft drinks, ice cream, and confectionery</t>
  </si>
  <si>
    <t>Meat</t>
  </si>
  <si>
    <t>Clothing and Drapery</t>
  </si>
  <si>
    <t>Household drapery</t>
  </si>
  <si>
    <t>Rent</t>
  </si>
  <si>
    <t>Household Supplies and Equipment</t>
  </si>
  <si>
    <t>Household appliances</t>
  </si>
  <si>
    <t>For a detailed concordance between the 12th and 13th series CPI see the PDF labelled 'Series 12/13 Concordance' at the bottom of this sheet.</t>
  </si>
  <si>
    <t>(with LINK PERIOD to 13th series being JUNE QUARTER 2000)</t>
  </si>
  <si>
    <t xml:space="preserve">STRUCTURE, 15th SERIES CPI </t>
  </si>
  <si>
    <t xml:space="preserve">15th series </t>
  </si>
  <si>
    <t xml:space="preserve">STRUCTURE, 14th SERIES CPI </t>
  </si>
  <si>
    <t xml:space="preserve">14th series </t>
  </si>
  <si>
    <t>Renamed</t>
  </si>
  <si>
    <t xml:space="preserve">Accessories </t>
  </si>
  <si>
    <t>Weight moved to 9.3.2</t>
  </si>
  <si>
    <t>Old 11.2.2</t>
  </si>
  <si>
    <t>5.3.3</t>
  </si>
  <si>
    <t>Childcare</t>
  </si>
  <si>
    <t>Old 11.3.1</t>
  </si>
  <si>
    <t>5.4.2</t>
  </si>
  <si>
    <t xml:space="preserve">Hairdressing and personal care services </t>
  </si>
  <si>
    <t>Old 11.2.1</t>
  </si>
  <si>
    <t>5.4.3</t>
  </si>
  <si>
    <t xml:space="preserve">Renamed </t>
  </si>
  <si>
    <t xml:space="preserve">Weight now includes Old 3.5.2 </t>
  </si>
  <si>
    <t>Dropped</t>
  </si>
  <si>
    <t>Moved to 11.2</t>
  </si>
  <si>
    <t>Moved to 11.2.1</t>
  </si>
  <si>
    <t xml:space="preserve">Dropped </t>
  </si>
  <si>
    <t>Moved to 5.4.2</t>
  </si>
  <si>
    <t>Moved to 5.3.2</t>
  </si>
  <si>
    <t>Moved to 5.4.1</t>
  </si>
  <si>
    <t>New</t>
  </si>
  <si>
    <t>Financial services</t>
  </si>
  <si>
    <t>11.1.2</t>
  </si>
  <si>
    <t>Old 11.1</t>
  </si>
  <si>
    <t>Old 11.1.1</t>
  </si>
  <si>
    <t>©  Commonwealth of Australia 2008</t>
  </si>
  <si>
    <t>A new utility-based commodity classification was introduced to better address possible consumer substitution between commodities in response to relative price changes.</t>
  </si>
  <si>
    <t>13TH SERIES(OLD)</t>
  </si>
  <si>
    <t>14TH SERIES (NEW)</t>
  </si>
  <si>
    <t>12TH SERIES (Old)</t>
  </si>
  <si>
    <t>13TH SERIES (New)</t>
  </si>
  <si>
    <t>The most notable change to the 14th series CPI structure was an increase in the number of groups from 8 to 11. The new groups are Food; Alcohol and tobacco; Clothing and footwear; Housing; Household furnishings, supplies and services; Health; Transportation; Communication; Recreation; Education; and Miscellaneous. The overall item coverage of the 14th series CPI remained unchanged from the 13th series CPI.</t>
  </si>
  <si>
    <t>For a detailed concordance between the 13th and 14th series CPI see the PDF labelled 'Series 13/14 Concordance' at the bottom of this sheet.</t>
  </si>
  <si>
    <r>
      <t xml:space="preserve">The Weighting pattern used for the 13th series CPI was based on results from the </t>
    </r>
    <r>
      <rPr>
        <b/>
        <sz val="10"/>
        <rFont val="Arial"/>
        <family val="2"/>
      </rPr>
      <t>Household Expenditure Survey 1993-94</t>
    </r>
    <r>
      <rPr>
        <sz val="10"/>
        <rFont val="Arial"/>
        <family val="2"/>
      </rPr>
      <t xml:space="preserve">. </t>
    </r>
  </si>
  <si>
    <t>The 15th series CPI saw the introduction of financial services into the CPI in a new group 'Financial and insurance services'. Financial services has two expenditure classes: 'Deposit and loan facilities' and 'Other financial services'.</t>
  </si>
  <si>
    <t>For a detailed concordance between the 14th and 15th series CPI see the sheet in this workbook labelled 'Series 14-15 Concordance' .</t>
  </si>
  <si>
    <t>(with LINK PERIOD to 14th series being JUNE QUARTER 2005)</t>
  </si>
  <si>
    <t>Summary of Changes (Major review)</t>
  </si>
  <si>
    <t>Summary of Changes (Minor review)</t>
  </si>
  <si>
    <t>The introduction of the CPI in 1960 heralded a different approach to constructing price indexes. Rather than compiling a set of discrete fixed-weighted indexes, the objective became to produce a series of short-term fixed-weighted indexes that were to be regularly linked together to provide a single continuous measure of price change. This strategy was adopted to ensure that, at any point in time, the weighting patterns and item coverage of the CPI were relevant to user requirements and reflected contemporary economic conditions as well as possible. As a result, the ABS has maintained a program of periodic reviews of the CPI to ensure that it continues to meet community needs.</t>
  </si>
  <si>
    <t>In this workbook Series 1 to 8 contain group and subgroup weights only. The Expenditure level weights are only presented for Series 9 to 15.</t>
  </si>
  <si>
    <t>History of retail/consumer prices indexes in Australia</t>
  </si>
  <si>
    <t>Introduction</t>
  </si>
  <si>
    <t>Each series is presented as a individual sheet. Concordances between series are available for the 12/13 series onwards.</t>
  </si>
  <si>
    <t>Personal requisites and proprietary medicines</t>
  </si>
  <si>
    <t>Other household articles</t>
  </si>
  <si>
    <t>Miscellaneous</t>
  </si>
  <si>
    <t>Fares</t>
  </si>
  <si>
    <t>Tobacco and cigarettes</t>
  </si>
  <si>
    <t>Alcoholic beverages</t>
  </si>
  <si>
    <t>Services</t>
  </si>
  <si>
    <t>Other</t>
  </si>
  <si>
    <t>Motoring</t>
  </si>
  <si>
    <t>Dry cleaning and shoe repair</t>
  </si>
  <si>
    <t>Household Equipment and Operation</t>
  </si>
  <si>
    <t>Urban transport fees</t>
  </si>
  <si>
    <t>Books. Newspapers and magazines</t>
  </si>
  <si>
    <t>Meat and seafood</t>
  </si>
  <si>
    <t>Expenditure Class</t>
  </si>
  <si>
    <t>Butter</t>
  </si>
  <si>
    <t>Bacon and Ham</t>
  </si>
  <si>
    <t>Fish</t>
  </si>
  <si>
    <t>Fruit Juice</t>
  </si>
  <si>
    <t>Confectionery</t>
  </si>
  <si>
    <t>Meals out</t>
  </si>
  <si>
    <t>Take away foods</t>
  </si>
  <si>
    <t>Sugar</t>
  </si>
  <si>
    <t>Food additives, sauces and spices</t>
  </si>
  <si>
    <t>Margarine</t>
  </si>
  <si>
    <t>Men's outer clothing</t>
  </si>
  <si>
    <t>Men's knitwear</t>
  </si>
  <si>
    <t>Women's outerclothing</t>
  </si>
  <si>
    <t>Women's knitwear</t>
  </si>
  <si>
    <t>Mortgage interest charges</t>
  </si>
  <si>
    <t>Local government rates and charges</t>
  </si>
  <si>
    <t>Other fuel</t>
  </si>
  <si>
    <t>Kitchen and cooking utensils</t>
  </si>
  <si>
    <t>Household paper products</t>
  </si>
  <si>
    <t>Other household non-durables</t>
  </si>
  <si>
    <t>Watches and clocks</t>
  </si>
  <si>
    <t>Pet foods</t>
  </si>
  <si>
    <t>Travel goods</t>
  </si>
  <si>
    <t>Repairs to appliances</t>
  </si>
  <si>
    <t>Telephone services</t>
  </si>
  <si>
    <t>Tyres and tubes</t>
  </si>
  <si>
    <t>Video and sound equipment</t>
  </si>
  <si>
    <t>Sports and photographic equipment and toys</t>
  </si>
  <si>
    <t>Photographic services</t>
  </si>
  <si>
    <t>Entertainment</t>
  </si>
  <si>
    <t>Breakfast cereal</t>
  </si>
  <si>
    <t>Fresh potatoes</t>
  </si>
  <si>
    <t>Other fresh vegetables</t>
  </si>
  <si>
    <t>Fruit juice</t>
  </si>
  <si>
    <t>Cooking oils and fats</t>
  </si>
  <si>
    <t>Women's outer clothing</t>
  </si>
  <si>
    <t>Women's underwear nightwear &amp; hosiery</t>
  </si>
  <si>
    <t xml:space="preserve">House insurance </t>
  </si>
  <si>
    <t>Cleaning utensils</t>
  </si>
  <si>
    <t>Automotive  fuel</t>
  </si>
  <si>
    <t>Vehicle servicing, repairs and parts</t>
  </si>
  <si>
    <t>Records, cassettes and tapes</t>
  </si>
  <si>
    <t>Sports and photographic equipm. and toys</t>
  </si>
  <si>
    <t>Holiday travel &amp; accommodation in Australia</t>
  </si>
  <si>
    <t>Holiday travel and accommodation overseas</t>
  </si>
  <si>
    <t>Breakfast  cereals</t>
  </si>
  <si>
    <t>Confectionary</t>
  </si>
  <si>
    <t>House purchase, including alterations</t>
  </si>
  <si>
    <t>Holiday travel and accommodation in Australia</t>
  </si>
  <si>
    <t>Frozen and other processed vegetables</t>
  </si>
  <si>
    <t>Snacks, take away foods</t>
  </si>
  <si>
    <t>Ice cream, ice confectionary</t>
  </si>
  <si>
    <t>Tea, coffee, food drinks</t>
  </si>
  <si>
    <t>Conserve jams, etc</t>
  </si>
  <si>
    <t>Other oils and fats</t>
  </si>
  <si>
    <t>Food additives, spices , etc</t>
  </si>
  <si>
    <t>Men's Knitwear</t>
  </si>
  <si>
    <t>Men's underwear, nightwear, socks</t>
  </si>
  <si>
    <t>Women's underwear, nightwear, hosiery</t>
  </si>
  <si>
    <t>Clothing and footwear services</t>
  </si>
  <si>
    <t>Privately owned dwellings</t>
  </si>
  <si>
    <t>Government owned dwellings</t>
  </si>
  <si>
    <t>Drapery</t>
  </si>
  <si>
    <t>Tableware, glassware, cutlery</t>
  </si>
  <si>
    <t>Pet food</t>
  </si>
  <si>
    <t>Travel goods, umbrellas</t>
  </si>
  <si>
    <t>Repairs to Appliances - Goods</t>
  </si>
  <si>
    <t>Repairs to Appliances - Services</t>
  </si>
  <si>
    <t>Motor vehicle purchase</t>
  </si>
  <si>
    <t>Hospital and Medical</t>
  </si>
  <si>
    <t>Dental</t>
  </si>
  <si>
    <t>Toiletries and other personal products</t>
  </si>
  <si>
    <t>Records, cassettes, tapes</t>
  </si>
  <si>
    <t>Caravan</t>
  </si>
  <si>
    <t>T.V., radio, sound equipment</t>
  </si>
  <si>
    <t>Photographic goods, sunglasses, etc</t>
  </si>
  <si>
    <t>Toweling, linen etc.</t>
  </si>
  <si>
    <t>Motoring (a)</t>
  </si>
  <si>
    <t>Household appliances (a)</t>
  </si>
  <si>
    <t>Fresh fruit (c )</t>
  </si>
  <si>
    <t>Other fresh vegetables (c )</t>
  </si>
  <si>
    <t>Men's and boys'  clothing</t>
  </si>
  <si>
    <t>House price, repairs and maintenance -</t>
  </si>
  <si>
    <t>House Price incl. alterations</t>
  </si>
  <si>
    <t>Repair and maintenance -</t>
  </si>
  <si>
    <t>Goods</t>
  </si>
  <si>
    <t>Stationery, etc.</t>
  </si>
  <si>
    <t>Dwellings and contents insurance (e)</t>
  </si>
  <si>
    <t xml:space="preserve">Postal and Telephone services - </t>
  </si>
  <si>
    <t>Postal charges</t>
  </si>
  <si>
    <t>Telephone charges</t>
  </si>
  <si>
    <t>Motor vehicle operation -</t>
  </si>
  <si>
    <t>Petrol</t>
  </si>
  <si>
    <t>Vehicle insurance (e)</t>
  </si>
  <si>
    <t>Vehicle service, repairs, parts -</t>
  </si>
  <si>
    <t>Personal care services</t>
  </si>
  <si>
    <t>Other recreational goods</t>
  </si>
  <si>
    <t>Sports equipment, toys, games, etc. (f)</t>
  </si>
  <si>
    <t>Holidayaccommodation (a)</t>
  </si>
  <si>
    <t>Other recreational services</t>
  </si>
  <si>
    <t>Repairs to recreational goods -</t>
  </si>
  <si>
    <t>Conserves, jams etc.</t>
  </si>
  <si>
    <t>Snacks, take away food</t>
  </si>
  <si>
    <t>Ice cream, ice confectionery</t>
  </si>
  <si>
    <t>Food additives, spices etc.</t>
  </si>
  <si>
    <t>Piecegoods and other clothing</t>
  </si>
  <si>
    <t>Local government rates &amp; charges</t>
  </si>
  <si>
    <t>House repairs and maintenance -</t>
  </si>
  <si>
    <t>Towels, linen etc.</t>
  </si>
  <si>
    <t>Stationery etc.</t>
  </si>
  <si>
    <t>Contents insurance</t>
  </si>
  <si>
    <t>Telephones charges</t>
  </si>
  <si>
    <t>Vehicle service and repairs -</t>
  </si>
  <si>
    <t>Books. newspapers, magazines</t>
  </si>
  <si>
    <t>TV, radio, sound equipment</t>
  </si>
  <si>
    <t>© Commonwealth of Australia 2008</t>
  </si>
  <si>
    <t xml:space="preserve">Privately-owned dwelling rents </t>
  </si>
  <si>
    <t>House repairs &amp; maintenance</t>
  </si>
  <si>
    <t>ALL GROUPS (a)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</si>
</sst>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00"/>
    <numFmt numFmtId="178" formatCode="0.0000"/>
    <numFmt numFmtId="179" formatCode="0.000"/>
    <numFmt numFmtId="180" formatCode="#,##0.0000"/>
    <numFmt numFmtId="181" formatCode="0.0%"/>
  </numFmts>
  <fonts count="24">
    <font>
      <sz val="10"/>
      <name val="Arial"/>
      <family val="0"/>
    </font>
    <font>
      <sz val="8"/>
      <name val="Arial"/>
      <family val="0"/>
    </font>
    <font>
      <b/>
      <sz val="12"/>
      <name val="Arial"/>
      <family val="2"/>
    </font>
    <font>
      <b/>
      <sz val="10"/>
      <name val="Arial"/>
      <family val="2"/>
    </font>
    <font>
      <b/>
      <sz val="8"/>
      <name val="Arial"/>
      <family val="0"/>
    </font>
    <font>
      <sz val="12"/>
      <name val="Arial"/>
      <family val="0"/>
    </font>
    <font>
      <sz val="10"/>
      <name val="Times New Roman"/>
      <family val="0"/>
    </font>
    <font>
      <u val="single"/>
      <sz val="7.5"/>
      <color indexed="12"/>
      <name val="Arial"/>
      <family val="0"/>
    </font>
    <font>
      <u val="single"/>
      <sz val="7.5"/>
      <color indexed="36"/>
      <name val="Arial"/>
      <family val="0"/>
    </font>
    <font>
      <i/>
      <sz val="8"/>
      <name val="Arial"/>
      <family val="2"/>
    </font>
    <font>
      <b/>
      <i/>
      <sz val="10"/>
      <name val="Arial"/>
      <family val="2"/>
    </font>
    <font>
      <b/>
      <sz val="11"/>
      <name val="Arial"/>
      <family val="2"/>
    </font>
    <font>
      <b/>
      <i/>
      <sz val="11"/>
      <name val="Arial"/>
      <family val="2"/>
    </font>
    <font>
      <sz val="11"/>
      <name val="Arial"/>
      <family val="2"/>
    </font>
    <font>
      <b/>
      <u val="single"/>
      <sz val="10"/>
      <name val="Arial"/>
      <family val="0"/>
    </font>
    <font>
      <i/>
      <sz val="10"/>
      <name val="Arial"/>
      <family val="2"/>
    </font>
    <font>
      <b/>
      <sz val="10"/>
      <color indexed="10"/>
      <name val="Arial"/>
      <family val="2"/>
    </font>
    <font>
      <sz val="10"/>
      <color indexed="12"/>
      <name val="Arial"/>
      <family val="2"/>
    </font>
    <font>
      <b/>
      <sz val="18"/>
      <color indexed="9"/>
      <name val="Arial"/>
      <family val="0"/>
    </font>
    <font>
      <sz val="12"/>
      <color indexed="9"/>
      <name val="Arial"/>
      <family val="0"/>
    </font>
    <font>
      <b/>
      <sz val="9"/>
      <name val="Arial"/>
      <family val="2"/>
    </font>
    <font>
      <u val="single"/>
      <sz val="10"/>
      <color indexed="12"/>
      <name val="Arial"/>
      <family val="0"/>
    </font>
    <font>
      <b/>
      <u val="single"/>
      <sz val="9"/>
      <name val="Arial"/>
      <family val="0"/>
    </font>
    <font>
      <sz val="9"/>
      <name val="Arial"/>
      <family val="0"/>
    </font>
  </fonts>
  <fills count="4">
    <fill>
      <patternFill/>
    </fill>
    <fill>
      <patternFill patternType="gray125"/>
    </fill>
    <fill>
      <patternFill patternType="solid">
        <fgColor indexed="9"/>
        <bgColor indexed="64"/>
      </patternFill>
    </fill>
    <fill>
      <patternFill patternType="solid">
        <fgColor indexed="58"/>
        <bgColor indexed="64"/>
      </patternFill>
    </fill>
  </fills>
  <borders count="21">
    <border>
      <left/>
      <right/>
      <top/>
      <bottom/>
      <diagonal/>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24"/>
      </left>
      <right>
        <color indexed="63"/>
      </right>
      <top>
        <color indexed="24"/>
      </top>
      <bottom style="medium"/>
    </border>
    <border>
      <left>
        <color indexed="63"/>
      </left>
      <right style="thin"/>
      <top>
        <color indexed="63"/>
      </top>
      <bottom style="medium"/>
    </border>
    <border>
      <left>
        <color indexed="24"/>
      </left>
      <right>
        <color indexed="24"/>
      </right>
      <top>
        <color indexed="24"/>
      </top>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 fillId="0" borderId="0">
      <alignment vertical="top"/>
      <protection/>
    </xf>
    <xf numFmtId="0" fontId="5" fillId="0" borderId="0">
      <alignment/>
      <protection/>
    </xf>
    <xf numFmtId="0" fontId="5" fillId="0" borderId="0">
      <alignment/>
      <protection/>
    </xf>
    <xf numFmtId="0" fontId="6" fillId="0" borderId="0">
      <alignment/>
      <protection/>
    </xf>
    <xf numFmtId="9" fontId="0" fillId="0" borderId="0" applyFont="0" applyFill="0" applyBorder="0" applyAlignment="0" applyProtection="0"/>
  </cellStyleXfs>
  <cellXfs count="35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0" fontId="1" fillId="0" borderId="0" xfId="0" applyFont="1" applyBorder="1" applyAlignment="1">
      <alignment/>
    </xf>
    <xf numFmtId="0" fontId="0" fillId="0" borderId="0" xfId="0" applyAlignment="1">
      <alignment horizontal="left"/>
    </xf>
    <xf numFmtId="0" fontId="0" fillId="0" borderId="0" xfId="0" applyAlignment="1">
      <alignment wrapText="1"/>
    </xf>
    <xf numFmtId="0" fontId="9" fillId="0" borderId="0" xfId="0" applyFont="1" applyBorder="1" applyAlignment="1">
      <alignment horizontal="right" wrapText="1"/>
    </xf>
    <xf numFmtId="0" fontId="9" fillId="0" borderId="0" xfId="0" applyFont="1" applyBorder="1" applyAlignment="1">
      <alignment horizontal="right"/>
    </xf>
    <xf numFmtId="0" fontId="0" fillId="0" borderId="0" xfId="0" applyBorder="1" applyAlignment="1">
      <alignment/>
    </xf>
    <xf numFmtId="0" fontId="3" fillId="2" borderId="0" xfId="0" applyFont="1" applyFill="1" applyAlignment="1">
      <alignment/>
    </xf>
    <xf numFmtId="176" fontId="0" fillId="0" borderId="0" xfId="0" applyNumberFormat="1" applyAlignment="1">
      <alignment/>
    </xf>
    <xf numFmtId="0" fontId="9" fillId="0" borderId="0" xfId="0" applyFont="1" applyBorder="1" applyAlignment="1">
      <alignment horizontal="center" wrapText="1"/>
    </xf>
    <xf numFmtId="0" fontId="9" fillId="0" borderId="0" xfId="0" applyFont="1" applyBorder="1" applyAlignment="1">
      <alignment horizontal="center"/>
    </xf>
    <xf numFmtId="0" fontId="0" fillId="0" borderId="0" xfId="0" applyAlignment="1">
      <alignment/>
    </xf>
    <xf numFmtId="0" fontId="0" fillId="0" borderId="1" xfId="0" applyFont="1" applyBorder="1" applyAlignment="1">
      <alignment wrapText="1"/>
    </xf>
    <xf numFmtId="0" fontId="0" fillId="0" borderId="2" xfId="0" applyFont="1" applyBorder="1" applyAlignment="1">
      <alignment wrapText="1"/>
    </xf>
    <xf numFmtId="0" fontId="10" fillId="0" borderId="1" xfId="0" applyFont="1" applyBorder="1" applyAlignment="1">
      <alignment wrapText="1"/>
    </xf>
    <xf numFmtId="0" fontId="10" fillId="0" borderId="2" xfId="0" applyFont="1" applyBorder="1" applyAlignment="1">
      <alignment wrapText="1"/>
    </xf>
    <xf numFmtId="2" fontId="10" fillId="0" borderId="0" xfId="0" applyNumberFormat="1" applyFont="1" applyBorder="1" applyAlignment="1">
      <alignment horizontal="center"/>
    </xf>
    <xf numFmtId="2" fontId="3" fillId="0" borderId="0" xfId="0" applyNumberFormat="1" applyFont="1" applyBorder="1" applyAlignment="1">
      <alignment horizontal="center"/>
    </xf>
    <xf numFmtId="0" fontId="9" fillId="0" borderId="0" xfId="0" applyFont="1" applyBorder="1" applyAlignment="1">
      <alignment horizontal="left" wrapText="1"/>
    </xf>
    <xf numFmtId="0" fontId="0" fillId="0" borderId="0" xfId="0" applyFont="1" applyAlignment="1">
      <alignment wrapText="1"/>
    </xf>
    <xf numFmtId="0" fontId="0" fillId="0" borderId="3" xfId="24" applyFont="1" applyBorder="1" applyAlignment="1">
      <alignment horizontal="left" vertical="top" wrapText="1"/>
      <protection/>
    </xf>
    <xf numFmtId="0" fontId="3" fillId="0" borderId="1" xfId="24" applyFont="1" applyBorder="1" applyAlignment="1">
      <alignment horizontal="left" vertical="top" wrapText="1"/>
      <protection/>
    </xf>
    <xf numFmtId="0" fontId="3" fillId="0" borderId="1" xfId="0" applyFont="1" applyBorder="1" applyAlignment="1">
      <alignment horizontal="left" wrapText="1"/>
    </xf>
    <xf numFmtId="0" fontId="0" fillId="0" borderId="4" xfId="0" applyFont="1" applyBorder="1" applyAlignment="1">
      <alignment wrapText="1"/>
    </xf>
    <xf numFmtId="0" fontId="0" fillId="0" borderId="1" xfId="0" applyFont="1" applyBorder="1" applyAlignment="1">
      <alignment horizontal="left" wrapText="1"/>
    </xf>
    <xf numFmtId="2" fontId="3" fillId="0" borderId="2" xfId="24" applyNumberFormat="1" applyFont="1" applyBorder="1" applyAlignment="1">
      <alignment horizontal="center"/>
      <protection/>
    </xf>
    <xf numFmtId="2" fontId="3" fillId="0" borderId="0" xfId="24" applyNumberFormat="1" applyFont="1" applyBorder="1" applyAlignment="1">
      <alignment horizontal="center"/>
      <protection/>
    </xf>
    <xf numFmtId="2" fontId="0" fillId="0" borderId="3" xfId="24" applyNumberFormat="1" applyFont="1" applyBorder="1" applyAlignment="1">
      <alignment horizontal="center"/>
      <protection/>
    </xf>
    <xf numFmtId="2" fontId="0" fillId="0" borderId="0" xfId="24" applyNumberFormat="1" applyFont="1" applyBorder="1" applyAlignment="1">
      <alignment horizontal="center"/>
      <protection/>
    </xf>
    <xf numFmtId="2" fontId="0" fillId="0" borderId="2" xfId="24" applyNumberFormat="1" applyFont="1" applyBorder="1" applyAlignment="1">
      <alignment horizontal="center"/>
      <protection/>
    </xf>
    <xf numFmtId="2" fontId="3" fillId="0" borderId="3" xfId="24" applyNumberFormat="1" applyFont="1" applyBorder="1" applyAlignment="1">
      <alignment horizontal="center"/>
      <protection/>
    </xf>
    <xf numFmtId="0" fontId="3" fillId="0" borderId="3" xfId="0" applyFont="1" applyBorder="1" applyAlignment="1">
      <alignment horizontal="center"/>
    </xf>
    <xf numFmtId="0" fontId="4" fillId="0" borderId="1" xfId="24" applyFont="1" applyBorder="1">
      <alignment/>
      <protection/>
    </xf>
    <xf numFmtId="0" fontId="4" fillId="0" borderId="1" xfId="24" applyFont="1" applyBorder="1" applyAlignment="1">
      <alignment wrapText="1"/>
      <protection/>
    </xf>
    <xf numFmtId="0" fontId="0" fillId="0" borderId="1" xfId="24" applyFont="1" applyBorder="1" applyAlignment="1">
      <alignment horizontal="left" vertical="top" wrapText="1"/>
      <protection/>
    </xf>
    <xf numFmtId="0" fontId="1" fillId="0" borderId="4" xfId="24" applyFont="1" applyBorder="1">
      <alignment/>
      <protection/>
    </xf>
    <xf numFmtId="2" fontId="0" fillId="0" borderId="5" xfId="24" applyNumberFormat="1" applyFont="1" applyBorder="1" applyAlignment="1">
      <alignment horizontal="center"/>
      <protection/>
    </xf>
    <xf numFmtId="2" fontId="0" fillId="0" borderId="6" xfId="24" applyNumberFormat="1" applyFont="1" applyBorder="1" applyAlignment="1">
      <alignment horizontal="center"/>
      <protection/>
    </xf>
    <xf numFmtId="2" fontId="0" fillId="0" borderId="7" xfId="24" applyNumberFormat="1" applyFont="1" applyBorder="1" applyAlignment="1">
      <alignment horizontal="center"/>
      <protection/>
    </xf>
    <xf numFmtId="0" fontId="1" fillId="0" borderId="4" xfId="24" applyFont="1" applyBorder="1" applyAlignment="1">
      <alignment horizontal="left" wrapText="1"/>
      <protection/>
    </xf>
    <xf numFmtId="0" fontId="3" fillId="0" borderId="1" xfId="0" applyFont="1" applyBorder="1" applyAlignment="1">
      <alignment/>
    </xf>
    <xf numFmtId="2" fontId="3" fillId="0" borderId="2" xfId="0" applyNumberFormat="1" applyFont="1" applyBorder="1" applyAlignment="1">
      <alignment horizontal="center"/>
    </xf>
    <xf numFmtId="2" fontId="0" fillId="0" borderId="2" xfId="0" applyNumberFormat="1" applyFont="1" applyBorder="1" applyAlignment="1">
      <alignment horizontal="center"/>
    </xf>
    <xf numFmtId="2" fontId="0" fillId="0" borderId="0" xfId="0" applyNumberFormat="1" applyFont="1" applyBorder="1" applyAlignment="1">
      <alignment horizontal="center"/>
    </xf>
    <xf numFmtId="2" fontId="0" fillId="0" borderId="3" xfId="0" applyNumberFormat="1" applyFont="1" applyBorder="1" applyAlignment="1">
      <alignment horizontal="center"/>
    </xf>
    <xf numFmtId="0" fontId="3" fillId="0" borderId="1" xfId="0" applyFont="1" applyFill="1" applyBorder="1" applyAlignment="1">
      <alignment/>
    </xf>
    <xf numFmtId="0" fontId="3" fillId="0" borderId="1" xfId="0" applyFont="1" applyFill="1" applyBorder="1" applyAlignment="1">
      <alignment horizontal="left" wrapText="1"/>
    </xf>
    <xf numFmtId="0" fontId="0" fillId="0" borderId="4" xfId="0" applyFont="1" applyBorder="1" applyAlignment="1">
      <alignment horizontal="left" wrapText="1"/>
    </xf>
    <xf numFmtId="2" fontId="0" fillId="0" borderId="5" xfId="0" applyNumberFormat="1" applyFont="1" applyBorder="1" applyAlignment="1">
      <alignment horizontal="center"/>
    </xf>
    <xf numFmtId="2" fontId="0" fillId="0" borderId="6" xfId="0" applyNumberFormat="1" applyFont="1" applyBorder="1" applyAlignment="1">
      <alignment horizontal="center"/>
    </xf>
    <xf numFmtId="2" fontId="0" fillId="0" borderId="7" xfId="0" applyNumberFormat="1" applyFont="1" applyBorder="1" applyAlignment="1">
      <alignment horizontal="center"/>
    </xf>
    <xf numFmtId="176" fontId="0" fillId="0" borderId="0" xfId="0" applyNumberFormat="1" applyAlignment="1">
      <alignment/>
    </xf>
    <xf numFmtId="0" fontId="3" fillId="0" borderId="0" xfId="24" applyFont="1" applyAlignment="1">
      <alignment horizontal="left"/>
      <protection/>
    </xf>
    <xf numFmtId="0" fontId="1" fillId="0" borderId="0" xfId="24" applyFont="1" applyAlignment="1">
      <alignment horizontal="left"/>
      <protection/>
    </xf>
    <xf numFmtId="0" fontId="1" fillId="0" borderId="0" xfId="0" applyFont="1" applyAlignment="1">
      <alignment/>
    </xf>
    <xf numFmtId="0" fontId="0" fillId="0" borderId="0" xfId="0" applyFont="1" applyAlignment="1">
      <alignment/>
    </xf>
    <xf numFmtId="0" fontId="0" fillId="0" borderId="0" xfId="0" applyFont="1" applyAlignment="1" applyProtection="1">
      <alignment/>
      <protection locked="0"/>
    </xf>
    <xf numFmtId="0" fontId="1" fillId="0" borderId="0" xfId="0" applyFont="1" applyAlignment="1">
      <alignment/>
    </xf>
    <xf numFmtId="0" fontId="0" fillId="0" borderId="0" xfId="0" applyFont="1" applyAlignment="1">
      <alignment/>
    </xf>
    <xf numFmtId="0" fontId="4" fillId="0" borderId="0" xfId="0" applyFont="1" applyAlignment="1">
      <alignment/>
    </xf>
    <xf numFmtId="2" fontId="1" fillId="0" borderId="0" xfId="0" applyNumberFormat="1" applyFont="1" applyAlignment="1">
      <alignment/>
    </xf>
    <xf numFmtId="0" fontId="1" fillId="0" borderId="0" xfId="24" applyFont="1">
      <alignment/>
      <protection/>
    </xf>
    <xf numFmtId="0" fontId="1" fillId="0" borderId="0" xfId="24" applyFont="1" applyBorder="1">
      <alignment/>
      <protection/>
    </xf>
    <xf numFmtId="0" fontId="9" fillId="0" borderId="0" xfId="24" applyFont="1" applyBorder="1" applyAlignment="1">
      <alignment horizontal="left"/>
      <protection/>
    </xf>
    <xf numFmtId="0" fontId="1" fillId="0" borderId="0" xfId="0" applyFont="1" applyBorder="1" applyAlignment="1">
      <alignment/>
    </xf>
    <xf numFmtId="0" fontId="4" fillId="0" borderId="0" xfId="24" applyFont="1">
      <alignment/>
      <protection/>
    </xf>
    <xf numFmtId="0" fontId="1" fillId="0" borderId="0" xfId="0" applyFont="1" applyBorder="1" applyAlignment="1">
      <alignment wrapText="1"/>
    </xf>
    <xf numFmtId="0" fontId="1" fillId="0" borderId="0" xfId="24" applyFont="1" applyAlignment="1">
      <alignment/>
      <protection/>
    </xf>
    <xf numFmtId="2" fontId="1" fillId="0" borderId="0" xfId="24" applyNumberFormat="1" applyFont="1" applyAlignment="1">
      <alignment horizontal="left"/>
      <protection/>
    </xf>
    <xf numFmtId="2" fontId="1" fillId="0" borderId="0" xfId="24" applyNumberFormat="1" applyFont="1" applyAlignment="1">
      <alignment horizontal="left" vertical="top"/>
      <protection/>
    </xf>
    <xf numFmtId="2" fontId="1" fillId="0" borderId="0" xfId="24" applyNumberFormat="1" applyFont="1" applyAlignment="1">
      <alignment/>
      <protection/>
    </xf>
    <xf numFmtId="2" fontId="1" fillId="0" borderId="0" xfId="24" applyNumberFormat="1" applyFont="1" applyAlignment="1">
      <alignment vertical="top"/>
      <protection/>
    </xf>
    <xf numFmtId="0" fontId="9" fillId="0" borderId="0" xfId="24" applyFont="1" applyBorder="1" applyAlignment="1">
      <alignment wrapText="1"/>
      <protection/>
    </xf>
    <xf numFmtId="0" fontId="9" fillId="0" borderId="6" xfId="24" applyFont="1" applyBorder="1" applyAlignment="1">
      <alignment horizontal="left" wrapText="1"/>
      <protection/>
    </xf>
    <xf numFmtId="0" fontId="9" fillId="0" borderId="6" xfId="24" applyFont="1" applyBorder="1" applyAlignment="1">
      <alignment horizontal="center" wrapText="1"/>
      <protection/>
    </xf>
    <xf numFmtId="0" fontId="0" fillId="0" borderId="0" xfId="0" applyFont="1" applyAlignment="1">
      <alignment horizontal="left"/>
    </xf>
    <xf numFmtId="176" fontId="0" fillId="0" borderId="0" xfId="0" applyNumberFormat="1" applyFont="1" applyAlignment="1">
      <alignment/>
    </xf>
    <xf numFmtId="0" fontId="0" fillId="0" borderId="0" xfId="0" applyFont="1" applyFill="1" applyBorder="1" applyAlignment="1">
      <alignment/>
    </xf>
    <xf numFmtId="0" fontId="3" fillId="0" borderId="0" xfId="0" applyFont="1" applyFill="1" applyBorder="1" applyAlignment="1">
      <alignment wrapText="1"/>
    </xf>
    <xf numFmtId="2" fontId="3" fillId="0" borderId="0" xfId="0" applyNumberFormat="1" applyFont="1" applyFill="1" applyBorder="1" applyAlignment="1">
      <alignment horizontal="center"/>
    </xf>
    <xf numFmtId="0" fontId="3" fillId="0" borderId="0" xfId="0" applyFont="1" applyFill="1" applyAlignment="1">
      <alignment/>
    </xf>
    <xf numFmtId="0" fontId="18" fillId="3" borderId="0" xfId="0" applyNumberFormat="1" applyFont="1" applyFill="1" applyAlignment="1">
      <alignment horizontal="left" vertical="center"/>
    </xf>
    <xf numFmtId="0" fontId="19" fillId="3" borderId="0" xfId="0" applyNumberFormat="1" applyFont="1" applyFill="1" applyAlignment="1">
      <alignment/>
    </xf>
    <xf numFmtId="0" fontId="5" fillId="0" borderId="0" xfId="0" applyNumberFormat="1" applyFont="1" applyAlignment="1">
      <alignment/>
    </xf>
    <xf numFmtId="0" fontId="0" fillId="0" borderId="0" xfId="0" applyNumberFormat="1" applyFont="1" applyAlignment="1">
      <alignment horizontal="left"/>
    </xf>
    <xf numFmtId="0" fontId="20" fillId="0" borderId="0" xfId="0" applyFont="1" applyAlignment="1">
      <alignment/>
    </xf>
    <xf numFmtId="0" fontId="4" fillId="0" borderId="8" xfId="0" applyFont="1" applyBorder="1" applyAlignment="1">
      <alignment/>
    </xf>
    <xf numFmtId="0" fontId="1" fillId="0" borderId="0" xfId="0" applyNumberFormat="1" applyFont="1" applyAlignment="1">
      <alignment horizontal="left"/>
    </xf>
    <xf numFmtId="0" fontId="16" fillId="0" borderId="0" xfId="0" applyFont="1" applyFill="1" applyBorder="1" applyAlignment="1">
      <alignment wrapText="1"/>
    </xf>
    <xf numFmtId="0" fontId="3" fillId="0" borderId="9" xfId="0" applyFont="1" applyFill="1" applyBorder="1" applyAlignment="1">
      <alignment wrapText="1"/>
    </xf>
    <xf numFmtId="0" fontId="3" fillId="0" borderId="10" xfId="0" applyFont="1" applyFill="1" applyBorder="1" applyAlignment="1">
      <alignment wrapText="1"/>
    </xf>
    <xf numFmtId="2" fontId="3" fillId="0" borderId="10" xfId="0" applyNumberFormat="1" applyFont="1" applyFill="1" applyBorder="1" applyAlignment="1">
      <alignment horizontal="right"/>
    </xf>
    <xf numFmtId="2" fontId="3" fillId="0" borderId="11" xfId="0" applyNumberFormat="1" applyFont="1" applyFill="1" applyBorder="1" applyAlignment="1">
      <alignment horizontal="right"/>
    </xf>
    <xf numFmtId="0" fontId="0" fillId="0" borderId="0" xfId="0" applyFill="1" applyAlignment="1">
      <alignment wrapText="1"/>
    </xf>
    <xf numFmtId="0" fontId="0" fillId="0" borderId="1" xfId="0" applyFill="1" applyBorder="1" applyAlignment="1">
      <alignment wrapText="1"/>
    </xf>
    <xf numFmtId="2" fontId="0" fillId="0" borderId="2" xfId="0" applyNumberFormat="1" applyFill="1" applyBorder="1" applyAlignment="1">
      <alignment horizontal="right"/>
    </xf>
    <xf numFmtId="2" fontId="0" fillId="0" borderId="3" xfId="0" applyNumberFormat="1" applyFill="1" applyBorder="1" applyAlignment="1">
      <alignment horizontal="right"/>
    </xf>
    <xf numFmtId="0" fontId="0" fillId="0" borderId="0" xfId="0" applyFill="1" applyAlignment="1">
      <alignment/>
    </xf>
    <xf numFmtId="0" fontId="3" fillId="0" borderId="1" xfId="0" applyFont="1" applyFill="1" applyBorder="1" applyAlignment="1">
      <alignment wrapText="1"/>
    </xf>
    <xf numFmtId="0" fontId="3" fillId="0" borderId="2" xfId="0" applyFont="1" applyFill="1" applyBorder="1" applyAlignment="1">
      <alignment wrapText="1"/>
    </xf>
    <xf numFmtId="2" fontId="3" fillId="0" borderId="2" xfId="0" applyNumberFormat="1" applyFont="1" applyFill="1" applyBorder="1" applyAlignment="1">
      <alignment horizontal="right"/>
    </xf>
    <xf numFmtId="2" fontId="3" fillId="0" borderId="3" xfId="0" applyNumberFormat="1" applyFont="1" applyFill="1" applyBorder="1" applyAlignment="1">
      <alignment horizontal="right"/>
    </xf>
    <xf numFmtId="0" fontId="3" fillId="0" borderId="4" xfId="0" applyFont="1" applyFill="1" applyBorder="1" applyAlignment="1">
      <alignment wrapText="1"/>
    </xf>
    <xf numFmtId="0" fontId="3" fillId="0" borderId="5" xfId="0" applyFont="1" applyFill="1" applyBorder="1" applyAlignment="1">
      <alignment wrapText="1"/>
    </xf>
    <xf numFmtId="2" fontId="3" fillId="0" borderId="5" xfId="0" applyNumberFormat="1" applyFont="1" applyFill="1" applyBorder="1" applyAlignment="1">
      <alignment horizontal="right"/>
    </xf>
    <xf numFmtId="2" fontId="3" fillId="0" borderId="7" xfId="0" applyNumberFormat="1" applyFont="1" applyFill="1" applyBorder="1" applyAlignment="1">
      <alignment horizontal="right"/>
    </xf>
    <xf numFmtId="2" fontId="3" fillId="0" borderId="10" xfId="0" applyNumberFormat="1" applyFont="1" applyFill="1" applyBorder="1" applyAlignment="1">
      <alignment/>
    </xf>
    <xf numFmtId="2" fontId="3" fillId="0" borderId="11" xfId="0" applyNumberFormat="1" applyFont="1" applyFill="1" applyBorder="1" applyAlignment="1">
      <alignment/>
    </xf>
    <xf numFmtId="2" fontId="0" fillId="0" borderId="2" xfId="0" applyNumberFormat="1" applyFill="1" applyBorder="1" applyAlignment="1">
      <alignment/>
    </xf>
    <xf numFmtId="2" fontId="0" fillId="0" borderId="3" xfId="0" applyNumberFormat="1" applyFill="1" applyBorder="1" applyAlignment="1">
      <alignment/>
    </xf>
    <xf numFmtId="2" fontId="3" fillId="0" borderId="2" xfId="0" applyNumberFormat="1" applyFont="1" applyFill="1" applyBorder="1" applyAlignment="1">
      <alignment/>
    </xf>
    <xf numFmtId="2" fontId="3" fillId="0" borderId="3" xfId="0" applyNumberFormat="1" applyFont="1" applyFill="1" applyBorder="1" applyAlignment="1">
      <alignment/>
    </xf>
    <xf numFmtId="2" fontId="3" fillId="0" borderId="5" xfId="0" applyNumberFormat="1" applyFont="1" applyFill="1" applyBorder="1" applyAlignment="1">
      <alignment/>
    </xf>
    <xf numFmtId="2" fontId="3" fillId="0" borderId="7" xfId="0" applyNumberFormat="1" applyFont="1" applyFill="1" applyBorder="1" applyAlignment="1">
      <alignment/>
    </xf>
    <xf numFmtId="0" fontId="3" fillId="0" borderId="0" xfId="24" applyFont="1" applyFill="1" applyAlignment="1">
      <alignment horizontal="left"/>
      <protection/>
    </xf>
    <xf numFmtId="0" fontId="0" fillId="0" borderId="0" xfId="0" applyFill="1" applyAlignment="1">
      <alignment/>
    </xf>
    <xf numFmtId="176" fontId="0" fillId="0" borderId="0" xfId="0" applyNumberFormat="1" applyFill="1" applyAlignment="1">
      <alignment/>
    </xf>
    <xf numFmtId="176" fontId="0" fillId="0" borderId="0" xfId="0" applyNumberFormat="1" applyFill="1" applyAlignment="1">
      <alignment/>
    </xf>
    <xf numFmtId="0" fontId="0" fillId="0" borderId="0" xfId="0" applyFont="1" applyFill="1" applyAlignment="1">
      <alignment/>
    </xf>
    <xf numFmtId="2" fontId="3" fillId="0" borderId="0" xfId="0" applyNumberFormat="1" applyFont="1" applyFill="1" applyBorder="1" applyAlignment="1">
      <alignment/>
    </xf>
    <xf numFmtId="2" fontId="3" fillId="0" borderId="10" xfId="0" applyNumberFormat="1" applyFont="1" applyFill="1" applyBorder="1" applyAlignment="1">
      <alignment horizontal="center"/>
    </xf>
    <xf numFmtId="2" fontId="3" fillId="0" borderId="12" xfId="0" applyNumberFormat="1" applyFont="1" applyFill="1" applyBorder="1" applyAlignment="1">
      <alignment horizontal="center"/>
    </xf>
    <xf numFmtId="2" fontId="3" fillId="0" borderId="11" xfId="0" applyNumberFormat="1" applyFont="1" applyFill="1" applyBorder="1" applyAlignment="1">
      <alignment horizontal="center"/>
    </xf>
    <xf numFmtId="0" fontId="0" fillId="0" borderId="1" xfId="0" applyFont="1" applyFill="1" applyBorder="1" applyAlignment="1">
      <alignment wrapText="1"/>
    </xf>
    <xf numFmtId="0" fontId="0" fillId="0" borderId="2" xfId="0" applyFont="1" applyFill="1" applyBorder="1" applyAlignment="1">
      <alignment wrapText="1"/>
    </xf>
    <xf numFmtId="2" fontId="0" fillId="0" borderId="2"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3" xfId="0" applyNumberFormat="1" applyFont="1" applyFill="1" applyBorder="1" applyAlignment="1">
      <alignment horizontal="center"/>
    </xf>
    <xf numFmtId="0" fontId="0" fillId="0" borderId="0" xfId="0" applyFont="1" applyFill="1" applyAlignment="1">
      <alignment/>
    </xf>
    <xf numFmtId="0" fontId="0" fillId="0" borderId="0" xfId="0" applyFont="1" applyFill="1" applyAlignment="1">
      <alignment wrapText="1"/>
    </xf>
    <xf numFmtId="2" fontId="3" fillId="0" borderId="2" xfId="0" applyNumberFormat="1" applyFont="1" applyFill="1" applyBorder="1" applyAlignment="1">
      <alignment horizontal="center"/>
    </xf>
    <xf numFmtId="2" fontId="3" fillId="0" borderId="3" xfId="0" applyNumberFormat="1" applyFont="1" applyFill="1" applyBorder="1" applyAlignment="1">
      <alignment horizontal="center"/>
    </xf>
    <xf numFmtId="2" fontId="3" fillId="0" borderId="5" xfId="0" applyNumberFormat="1" applyFont="1" applyFill="1" applyBorder="1" applyAlignment="1">
      <alignment horizontal="center"/>
    </xf>
    <xf numFmtId="2" fontId="3" fillId="0" borderId="6" xfId="0" applyNumberFormat="1" applyFont="1" applyFill="1" applyBorder="1" applyAlignment="1">
      <alignment horizontal="center"/>
    </xf>
    <xf numFmtId="2" fontId="3" fillId="0" borderId="7" xfId="0" applyNumberFormat="1" applyFont="1" applyFill="1" applyBorder="1" applyAlignment="1">
      <alignment horizontal="center"/>
    </xf>
    <xf numFmtId="2" fontId="10" fillId="0" borderId="12" xfId="0" applyNumberFormat="1" applyFont="1" applyFill="1" applyBorder="1" applyAlignment="1">
      <alignment horizontal="center"/>
    </xf>
    <xf numFmtId="0" fontId="10" fillId="0" borderId="1" xfId="0" applyFont="1" applyFill="1" applyBorder="1" applyAlignment="1">
      <alignment wrapText="1"/>
    </xf>
    <xf numFmtId="2" fontId="10" fillId="0" borderId="0" xfId="0" applyNumberFormat="1" applyFont="1" applyFill="1" applyBorder="1" applyAlignment="1">
      <alignment horizontal="center"/>
    </xf>
    <xf numFmtId="0" fontId="10" fillId="0" borderId="2" xfId="0" applyFont="1" applyFill="1" applyBorder="1" applyAlignment="1">
      <alignment wrapText="1"/>
    </xf>
    <xf numFmtId="0" fontId="10" fillId="0" borderId="0" xfId="0" applyFont="1" applyFill="1" applyBorder="1" applyAlignment="1">
      <alignment wrapText="1"/>
    </xf>
    <xf numFmtId="0" fontId="0" fillId="0" borderId="4" xfId="0" applyFont="1" applyFill="1" applyBorder="1" applyAlignment="1">
      <alignment wrapText="1"/>
    </xf>
    <xf numFmtId="0" fontId="0" fillId="0" borderId="5" xfId="0" applyFont="1" applyFill="1" applyBorder="1" applyAlignment="1">
      <alignment wrapText="1"/>
    </xf>
    <xf numFmtId="0" fontId="3" fillId="0" borderId="13" xfId="0" applyFont="1" applyFill="1" applyBorder="1" applyAlignment="1">
      <alignment wrapText="1"/>
    </xf>
    <xf numFmtId="0" fontId="3" fillId="0" borderId="14" xfId="0" applyFont="1" applyFill="1" applyBorder="1" applyAlignment="1">
      <alignment wrapText="1"/>
    </xf>
    <xf numFmtId="0" fontId="3" fillId="0" borderId="15" xfId="0" applyFont="1" applyFill="1" applyBorder="1" applyAlignment="1">
      <alignment wrapText="1"/>
    </xf>
    <xf numFmtId="2" fontId="3" fillId="0" borderId="13" xfId="0" applyNumberFormat="1" applyFont="1" applyFill="1" applyBorder="1" applyAlignment="1">
      <alignment horizontal="center"/>
    </xf>
    <xf numFmtId="2" fontId="3" fillId="0" borderId="14" xfId="0" applyNumberFormat="1" applyFont="1" applyFill="1" applyBorder="1" applyAlignment="1">
      <alignment horizontal="center"/>
    </xf>
    <xf numFmtId="2" fontId="3" fillId="0" borderId="15" xfId="0" applyNumberFormat="1" applyFont="1" applyFill="1" applyBorder="1" applyAlignment="1">
      <alignment horizontal="center"/>
    </xf>
    <xf numFmtId="0" fontId="11" fillId="0" borderId="10" xfId="0" applyFont="1" applyFill="1" applyBorder="1" applyAlignment="1">
      <alignment wrapText="1"/>
    </xf>
    <xf numFmtId="2" fontId="11" fillId="0" borderId="12" xfId="0" applyNumberFormat="1" applyFont="1" applyFill="1" applyBorder="1" applyAlignment="1">
      <alignment horizontal="center"/>
    </xf>
    <xf numFmtId="2" fontId="11" fillId="0" borderId="11" xfId="0" applyNumberFormat="1" applyFont="1" applyFill="1" applyBorder="1" applyAlignment="1">
      <alignment horizontal="center"/>
    </xf>
    <xf numFmtId="0" fontId="11" fillId="0" borderId="2" xfId="0" applyFont="1" applyFill="1" applyBorder="1" applyAlignment="1">
      <alignment wrapText="1"/>
    </xf>
    <xf numFmtId="2" fontId="12" fillId="0" borderId="0" xfId="0" applyNumberFormat="1" applyFont="1" applyFill="1" applyBorder="1" applyAlignment="1">
      <alignment horizontal="center"/>
    </xf>
    <xf numFmtId="2" fontId="11" fillId="0" borderId="3" xfId="0" applyNumberFormat="1" applyFont="1" applyFill="1" applyBorder="1" applyAlignment="1">
      <alignment horizontal="center"/>
    </xf>
    <xf numFmtId="0" fontId="12" fillId="0" borderId="2" xfId="0" applyFont="1" applyFill="1" applyBorder="1" applyAlignment="1">
      <alignment wrapText="1"/>
    </xf>
    <xf numFmtId="2" fontId="13" fillId="0" borderId="3" xfId="0" applyNumberFormat="1" applyFont="1" applyFill="1" applyBorder="1" applyAlignment="1">
      <alignment horizontal="center"/>
    </xf>
    <xf numFmtId="2" fontId="3" fillId="0" borderId="12" xfId="24" applyNumberFormat="1" applyFont="1" applyFill="1" applyBorder="1" applyAlignment="1">
      <alignment horizontal="center"/>
      <protection/>
    </xf>
    <xf numFmtId="0" fontId="0" fillId="0" borderId="1" xfId="0" applyFont="1" applyFill="1" applyBorder="1" applyAlignment="1">
      <alignment horizontal="left" wrapText="1"/>
    </xf>
    <xf numFmtId="2" fontId="3" fillId="0" borderId="0" xfId="24" applyNumberFormat="1" applyFont="1" applyFill="1" applyBorder="1" applyAlignment="1">
      <alignment horizontal="center"/>
      <protection/>
    </xf>
    <xf numFmtId="0" fontId="3" fillId="0" borderId="16" xfId="24" applyFont="1" applyFill="1" applyBorder="1" applyAlignment="1">
      <alignment horizontal="left" wrapText="1"/>
      <protection/>
    </xf>
    <xf numFmtId="0" fontId="3" fillId="0" borderId="16" xfId="24" applyFont="1" applyFill="1" applyBorder="1" applyAlignment="1">
      <alignment horizontal="left"/>
      <protection/>
    </xf>
    <xf numFmtId="2" fontId="3" fillId="0" borderId="16" xfId="24" applyNumberFormat="1" applyFont="1" applyFill="1" applyBorder="1" applyAlignment="1">
      <alignment horizontal="center"/>
      <protection/>
    </xf>
    <xf numFmtId="2" fontId="3" fillId="0" borderId="16" xfId="0" applyNumberFormat="1" applyFont="1" applyFill="1" applyBorder="1" applyAlignment="1">
      <alignment horizontal="center"/>
    </xf>
    <xf numFmtId="0" fontId="0" fillId="0" borderId="9" xfId="0" applyFont="1" applyFill="1" applyBorder="1" applyAlignment="1">
      <alignment wrapText="1"/>
    </xf>
    <xf numFmtId="2" fontId="3" fillId="0" borderId="9" xfId="24" applyNumberFormat="1" applyFont="1" applyFill="1" applyBorder="1" applyAlignment="1">
      <alignment horizontal="right" wrapText="1"/>
      <protection/>
    </xf>
    <xf numFmtId="2" fontId="3" fillId="0" borderId="10" xfId="24" applyNumberFormat="1" applyFont="1" applyFill="1" applyBorder="1" applyAlignment="1">
      <alignment horizontal="center"/>
      <protection/>
    </xf>
    <xf numFmtId="0" fontId="4" fillId="0" borderId="12" xfId="0" applyFont="1" applyFill="1" applyBorder="1" applyAlignment="1">
      <alignment horizontal="center"/>
    </xf>
    <xf numFmtId="0" fontId="0" fillId="0" borderId="11" xfId="0" applyFont="1" applyFill="1" applyBorder="1" applyAlignment="1">
      <alignment horizontal="center"/>
    </xf>
    <xf numFmtId="0" fontId="3" fillId="0" borderId="1" xfId="24" applyFont="1" applyFill="1" applyBorder="1" applyAlignment="1">
      <alignment horizontal="left" vertical="top" wrapText="1"/>
      <protection/>
    </xf>
    <xf numFmtId="2" fontId="3" fillId="0" borderId="2" xfId="24" applyNumberFormat="1" applyFont="1" applyFill="1" applyBorder="1" applyAlignment="1">
      <alignment horizontal="center"/>
      <protection/>
    </xf>
    <xf numFmtId="2" fontId="0" fillId="0" borderId="1" xfId="24" applyNumberFormat="1" applyFont="1" applyFill="1" applyBorder="1" applyAlignment="1">
      <alignment horizontal="right" wrapText="1"/>
      <protection/>
    </xf>
    <xf numFmtId="0" fontId="0" fillId="0" borderId="3" xfId="24" applyFont="1" applyFill="1" applyBorder="1" applyAlignment="1">
      <alignment horizontal="left" vertical="top" wrapText="1"/>
      <protection/>
    </xf>
    <xf numFmtId="0" fontId="0" fillId="0" borderId="2" xfId="0" applyFont="1" applyFill="1" applyBorder="1" applyAlignment="1">
      <alignment horizontal="center"/>
    </xf>
    <xf numFmtId="0" fontId="4" fillId="0" borderId="0" xfId="0" applyFont="1" applyFill="1" applyBorder="1" applyAlignment="1">
      <alignment horizontal="center"/>
    </xf>
    <xf numFmtId="2" fontId="0" fillId="0" borderId="3" xfId="24" applyNumberFormat="1" applyFont="1" applyFill="1" applyBorder="1" applyAlignment="1">
      <alignment horizontal="center"/>
      <protection/>
    </xf>
    <xf numFmtId="0" fontId="0" fillId="0" borderId="1" xfId="24" applyFont="1" applyFill="1" applyBorder="1" applyAlignment="1">
      <alignment horizontal="right" wrapText="1"/>
      <protection/>
    </xf>
    <xf numFmtId="0" fontId="1" fillId="0" borderId="0" xfId="0" applyFont="1" applyFill="1" applyBorder="1" applyAlignment="1">
      <alignment horizontal="center"/>
    </xf>
    <xf numFmtId="2" fontId="0" fillId="0" borderId="0" xfId="24" applyNumberFormat="1" applyFont="1" applyFill="1" applyBorder="1" applyAlignment="1">
      <alignment horizontal="center"/>
      <protection/>
    </xf>
    <xf numFmtId="2" fontId="3" fillId="0" borderId="3" xfId="24" applyNumberFormat="1" applyFont="1" applyFill="1" applyBorder="1" applyAlignment="1">
      <alignment horizontal="center"/>
      <protection/>
    </xf>
    <xf numFmtId="2" fontId="0" fillId="0" borderId="2" xfId="24" applyNumberFormat="1" applyFont="1" applyFill="1" applyBorder="1" applyAlignment="1">
      <alignment horizontal="center"/>
      <protection/>
    </xf>
    <xf numFmtId="0" fontId="3" fillId="0" borderId="2" xfId="0" applyFont="1" applyFill="1" applyBorder="1" applyAlignment="1">
      <alignment horizontal="center"/>
    </xf>
    <xf numFmtId="0" fontId="3" fillId="0" borderId="0" xfId="0" applyFont="1" applyFill="1" applyBorder="1" applyAlignment="1">
      <alignment horizontal="center"/>
    </xf>
    <xf numFmtId="0" fontId="3" fillId="0" borderId="3" xfId="0" applyFont="1" applyFill="1" applyBorder="1" applyAlignment="1">
      <alignment horizontal="center"/>
    </xf>
    <xf numFmtId="0" fontId="0" fillId="0" borderId="3" xfId="0" applyFont="1" applyFill="1" applyBorder="1" applyAlignment="1">
      <alignment horizontal="left" wrapText="1"/>
    </xf>
    <xf numFmtId="0" fontId="0" fillId="0" borderId="0" xfId="0" applyFont="1" applyFill="1" applyBorder="1" applyAlignment="1">
      <alignment horizontal="center"/>
    </xf>
    <xf numFmtId="0" fontId="0" fillId="0" borderId="3" xfId="0" applyFont="1" applyFill="1" applyBorder="1" applyAlignment="1">
      <alignment horizontal="center"/>
    </xf>
    <xf numFmtId="2" fontId="0" fillId="0" borderId="3" xfId="24" applyNumberFormat="1" applyFont="1" applyFill="1" applyBorder="1" applyAlignment="1">
      <alignment horizontal="left" wrapText="1"/>
      <protection/>
    </xf>
    <xf numFmtId="0" fontId="3" fillId="0" borderId="14" xfId="24" applyFont="1" applyFill="1" applyBorder="1" applyAlignment="1">
      <alignment horizontal="left"/>
      <protection/>
    </xf>
    <xf numFmtId="0" fontId="0" fillId="0" borderId="14" xfId="0" applyFont="1" applyFill="1" applyBorder="1" applyAlignment="1">
      <alignment/>
    </xf>
    <xf numFmtId="0" fontId="0" fillId="0" borderId="15" xfId="0" applyFont="1" applyFill="1" applyBorder="1" applyAlignment="1">
      <alignment/>
    </xf>
    <xf numFmtId="2" fontId="3" fillId="0" borderId="13" xfId="24" applyNumberFormat="1" applyFont="1" applyFill="1" applyBorder="1" applyAlignment="1">
      <alignment horizontal="center"/>
      <protection/>
    </xf>
    <xf numFmtId="2" fontId="3" fillId="0" borderId="14" xfId="24" applyNumberFormat="1" applyFont="1" applyFill="1" applyBorder="1" applyAlignment="1">
      <alignment horizontal="center"/>
      <protection/>
    </xf>
    <xf numFmtId="2" fontId="3" fillId="0" borderId="15" xfId="24" applyNumberFormat="1" applyFont="1" applyFill="1" applyBorder="1" applyAlignment="1">
      <alignment horizontal="center"/>
      <protection/>
    </xf>
    <xf numFmtId="0" fontId="3" fillId="0" borderId="9" xfId="24" applyFont="1" applyFill="1" applyBorder="1" applyAlignment="1">
      <alignment horizontal="left"/>
      <protection/>
    </xf>
    <xf numFmtId="0" fontId="4" fillId="0" borderId="9" xfId="24" applyFont="1" applyFill="1" applyBorder="1" applyAlignment="1">
      <alignment wrapText="1"/>
      <protection/>
    </xf>
    <xf numFmtId="0" fontId="4" fillId="0" borderId="11" xfId="0" applyFont="1" applyFill="1" applyBorder="1" applyAlignment="1">
      <alignment horizontal="center"/>
    </xf>
    <xf numFmtId="0" fontId="4" fillId="0" borderId="0" xfId="24" applyFont="1" applyFill="1">
      <alignment/>
      <protection/>
    </xf>
    <xf numFmtId="0" fontId="4" fillId="0" borderId="1" xfId="24" applyFont="1" applyFill="1" applyBorder="1">
      <alignment/>
      <protection/>
    </xf>
    <xf numFmtId="0" fontId="4" fillId="0" borderId="1" xfId="24" applyFont="1" applyFill="1" applyBorder="1" applyAlignment="1">
      <alignment wrapText="1"/>
      <protection/>
    </xf>
    <xf numFmtId="0" fontId="4" fillId="0" borderId="3" xfId="0" applyFont="1" applyFill="1" applyBorder="1" applyAlignment="1">
      <alignment horizontal="center"/>
    </xf>
    <xf numFmtId="0" fontId="1" fillId="0" borderId="1" xfId="24" applyFont="1" applyFill="1" applyBorder="1">
      <alignment/>
      <protection/>
    </xf>
    <xf numFmtId="0" fontId="1" fillId="0" borderId="1" xfId="24" applyFont="1" applyFill="1" applyBorder="1" applyAlignment="1">
      <alignment horizontal="left" wrapText="1"/>
      <protection/>
    </xf>
    <xf numFmtId="0" fontId="0" fillId="0" borderId="1" xfId="24" applyFont="1" applyFill="1" applyBorder="1" applyAlignment="1">
      <alignment horizontal="left" vertical="top" wrapText="1"/>
      <protection/>
    </xf>
    <xf numFmtId="0" fontId="1" fillId="0" borderId="0" xfId="24" applyFont="1" applyFill="1">
      <alignment/>
      <protection/>
    </xf>
    <xf numFmtId="0" fontId="0" fillId="0" borderId="2" xfId="24" applyFont="1" applyFill="1" applyBorder="1" applyAlignment="1">
      <alignment horizontal="center"/>
      <protection/>
    </xf>
    <xf numFmtId="0" fontId="3" fillId="0" borderId="2" xfId="24" applyFont="1" applyFill="1" applyBorder="1" applyAlignment="1">
      <alignment horizontal="center"/>
      <protection/>
    </xf>
    <xf numFmtId="0" fontId="3" fillId="0" borderId="1" xfId="24" applyFont="1" applyFill="1" applyBorder="1" applyAlignment="1">
      <alignment horizontal="left" vertical="top"/>
      <protection/>
    </xf>
    <xf numFmtId="0" fontId="3" fillId="0" borderId="13" xfId="24" applyFont="1" applyFill="1" applyBorder="1" applyAlignment="1">
      <alignment horizontal="left"/>
      <protection/>
    </xf>
    <xf numFmtId="0" fontId="1" fillId="0" borderId="14" xfId="24" applyFont="1" applyFill="1" applyBorder="1">
      <alignment/>
      <protection/>
    </xf>
    <xf numFmtId="0" fontId="1" fillId="0" borderId="15" xfId="24" applyFont="1" applyFill="1" applyBorder="1" applyAlignment="1">
      <alignment wrapText="1"/>
      <protection/>
    </xf>
    <xf numFmtId="0" fontId="3" fillId="0" borderId="13" xfId="0" applyFont="1" applyFill="1" applyBorder="1" applyAlignment="1">
      <alignment/>
    </xf>
    <xf numFmtId="0" fontId="0" fillId="0" borderId="14" xfId="0" applyFont="1" applyFill="1" applyBorder="1" applyAlignment="1">
      <alignment horizontal="left" wrapText="1"/>
    </xf>
    <xf numFmtId="0" fontId="0" fillId="0" borderId="15" xfId="0" applyFont="1" applyFill="1" applyBorder="1" applyAlignment="1">
      <alignment horizontal="left" wrapText="1"/>
    </xf>
    <xf numFmtId="0" fontId="3" fillId="0" borderId="12" xfId="0" applyFont="1" applyFill="1" applyBorder="1" applyAlignment="1">
      <alignment wrapText="1"/>
    </xf>
    <xf numFmtId="0" fontId="3" fillId="0" borderId="9" xfId="0" applyFont="1" applyFill="1" applyBorder="1" applyAlignment="1">
      <alignment horizontal="left" wrapText="1"/>
    </xf>
    <xf numFmtId="0" fontId="3" fillId="0" borderId="11" xfId="0" applyFont="1" applyFill="1" applyBorder="1" applyAlignment="1">
      <alignment horizontal="center"/>
    </xf>
    <xf numFmtId="0" fontId="16" fillId="0" borderId="0" xfId="0" applyFont="1" applyAlignment="1">
      <alignment/>
    </xf>
    <xf numFmtId="0" fontId="17" fillId="0" borderId="0" xfId="0" applyFont="1" applyAlignment="1">
      <alignment horizontal="left" wrapText="1"/>
    </xf>
    <xf numFmtId="0" fontId="17"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0" fillId="0" borderId="0" xfId="0" applyFill="1" applyAlignment="1">
      <alignment horizontal="left" wrapText="1"/>
    </xf>
    <xf numFmtId="0" fontId="0" fillId="0" borderId="0" xfId="0" applyFont="1" applyAlignment="1">
      <alignment horizontal="left" wrapText="1"/>
    </xf>
    <xf numFmtId="0" fontId="3" fillId="0" borderId="0" xfId="0" applyFont="1" applyAlignment="1">
      <alignment wrapText="1"/>
    </xf>
    <xf numFmtId="0" fontId="0" fillId="0" borderId="0" xfId="0" applyBorder="1" applyAlignment="1">
      <alignment wrapText="1"/>
    </xf>
    <xf numFmtId="0" fontId="16" fillId="0" borderId="0" xfId="0" applyFont="1" applyAlignment="1">
      <alignment horizontal="left" wrapText="1"/>
    </xf>
    <xf numFmtId="0" fontId="1" fillId="0" borderId="0" xfId="0" applyFont="1" applyAlignment="1">
      <alignment horizontal="left"/>
    </xf>
    <xf numFmtId="0" fontId="1" fillId="0" borderId="3" xfId="0" applyFont="1" applyBorder="1" applyAlignment="1">
      <alignment/>
    </xf>
    <xf numFmtId="0" fontId="4" fillId="0" borderId="3" xfId="0" applyFont="1" applyBorder="1" applyAlignment="1">
      <alignment/>
    </xf>
    <xf numFmtId="0" fontId="1" fillId="0" borderId="0" xfId="0" applyFont="1" applyBorder="1" applyAlignment="1">
      <alignment horizontal="left"/>
    </xf>
    <xf numFmtId="0" fontId="4" fillId="0" borderId="0" xfId="0" applyFont="1" applyAlignment="1">
      <alignment horizontal="left"/>
    </xf>
    <xf numFmtId="0" fontId="1" fillId="0" borderId="0" xfId="0" applyFont="1" applyAlignment="1">
      <alignment horizontal="left"/>
    </xf>
    <xf numFmtId="0" fontId="1" fillId="0" borderId="6" xfId="0" applyFont="1" applyBorder="1" applyAlignment="1">
      <alignment horizontal="left"/>
    </xf>
    <xf numFmtId="0" fontId="1" fillId="0" borderId="6" xfId="0" applyFont="1" applyBorder="1" applyAlignment="1">
      <alignment/>
    </xf>
    <xf numFmtId="0" fontId="1" fillId="0" borderId="7" xfId="0" applyFont="1" applyBorder="1" applyAlignment="1">
      <alignment/>
    </xf>
    <xf numFmtId="0" fontId="0" fillId="0" borderId="0" xfId="24" applyFont="1">
      <alignment/>
      <protection/>
    </xf>
    <xf numFmtId="0" fontId="1" fillId="0" borderId="0" xfId="21" applyFont="1" applyAlignment="1">
      <alignment horizontal="left" vertical="top"/>
      <protection/>
    </xf>
    <xf numFmtId="0" fontId="3" fillId="0" borderId="0" xfId="0" applyFont="1" applyAlignment="1">
      <alignment horizontal="left" wrapText="1"/>
    </xf>
    <xf numFmtId="0" fontId="0" fillId="0" borderId="0" xfId="0" applyAlignment="1">
      <alignment horizontal="left" vertical="center" wrapText="1"/>
    </xf>
    <xf numFmtId="0" fontId="18" fillId="3" borderId="0" xfId="0" applyNumberFormat="1" applyFont="1" applyFill="1" applyBorder="1" applyAlignment="1">
      <alignment horizontal="left" vertical="center" wrapText="1"/>
    </xf>
    <xf numFmtId="0" fontId="5" fillId="0" borderId="0" xfId="0" applyNumberFormat="1" applyFont="1" applyBorder="1" applyAlignment="1">
      <alignment wrapText="1"/>
    </xf>
    <xf numFmtId="0" fontId="2" fillId="0" borderId="0" xfId="0" applyFont="1" applyBorder="1" applyAlignment="1">
      <alignment wrapText="1"/>
    </xf>
    <xf numFmtId="0" fontId="0" fillId="0" borderId="0" xfId="0" applyNumberFormat="1" applyFont="1" applyBorder="1" applyAlignment="1">
      <alignment horizontal="left" wrapText="1"/>
    </xf>
    <xf numFmtId="0" fontId="0" fillId="0" borderId="0" xfId="0" applyNumberFormat="1" applyBorder="1" applyAlignment="1">
      <alignment wrapText="1"/>
    </xf>
    <xf numFmtId="0" fontId="21" fillId="0" borderId="0" xfId="20" applyFont="1" applyBorder="1" applyAlignment="1">
      <alignment wrapText="1"/>
    </xf>
    <xf numFmtId="0" fontId="0" fillId="0" borderId="0" xfId="0" applyNumberFormat="1" applyFont="1" applyBorder="1" applyAlignment="1">
      <alignment wrapText="1"/>
    </xf>
    <xf numFmtId="0" fontId="3" fillId="0" borderId="0" xfId="0" applyFont="1" applyBorder="1" applyAlignment="1">
      <alignment wrapText="1"/>
    </xf>
    <xf numFmtId="0" fontId="3" fillId="0" borderId="0" xfId="0" applyFont="1" applyBorder="1" applyAlignment="1">
      <alignment/>
    </xf>
    <xf numFmtId="0" fontId="7" fillId="0" borderId="0" xfId="20" applyFont="1" applyBorder="1" applyAlignment="1">
      <alignment wrapText="1"/>
    </xf>
    <xf numFmtId="0" fontId="0" fillId="0" borderId="0" xfId="0" applyBorder="1" applyAlignment="1">
      <alignment horizontal="left" wrapText="1"/>
    </xf>
    <xf numFmtId="2" fontId="15" fillId="0" borderId="3" xfId="0" applyNumberFormat="1" applyFont="1" applyFill="1" applyBorder="1" applyAlignment="1">
      <alignment horizontal="center"/>
    </xf>
    <xf numFmtId="0" fontId="0" fillId="0" borderId="3" xfId="0" applyFont="1" applyFill="1" applyBorder="1" applyAlignment="1">
      <alignment/>
    </xf>
    <xf numFmtId="2" fontId="0" fillId="0" borderId="5" xfId="0" applyNumberFormat="1" applyFont="1" applyFill="1" applyBorder="1" applyAlignment="1">
      <alignment horizontal="center"/>
    </xf>
    <xf numFmtId="2" fontId="10" fillId="0" borderId="6" xfId="0" applyNumberFormat="1" applyFont="1" applyFill="1" applyBorder="1" applyAlignment="1">
      <alignment horizontal="center"/>
    </xf>
    <xf numFmtId="2" fontId="0" fillId="0" borderId="7" xfId="0" applyNumberFormat="1" applyFont="1" applyFill="1" applyBorder="1" applyAlignment="1">
      <alignment horizontal="center"/>
    </xf>
    <xf numFmtId="2" fontId="10" fillId="0" borderId="3" xfId="0" applyNumberFormat="1" applyFont="1" applyFill="1" applyBorder="1" applyAlignment="1">
      <alignment horizontal="center"/>
    </xf>
    <xf numFmtId="0" fontId="0" fillId="0" borderId="10" xfId="0" applyFont="1" applyFill="1" applyBorder="1" applyAlignment="1">
      <alignment horizontal="left" wrapText="1"/>
    </xf>
    <xf numFmtId="0" fontId="0" fillId="0" borderId="2" xfId="0" applyFont="1" applyFill="1" applyBorder="1" applyAlignment="1">
      <alignment horizontal="left" wrapText="1"/>
    </xf>
    <xf numFmtId="2" fontId="3" fillId="0" borderId="5" xfId="24" applyNumberFormat="1" applyFont="1" applyFill="1" applyBorder="1" applyAlignment="1">
      <alignment horizontal="center"/>
      <protection/>
    </xf>
    <xf numFmtId="2" fontId="3" fillId="0" borderId="6" xfId="24" applyNumberFormat="1" applyFont="1" applyFill="1" applyBorder="1" applyAlignment="1">
      <alignment horizontal="center"/>
      <protection/>
    </xf>
    <xf numFmtId="0" fontId="4" fillId="0" borderId="2" xfId="24" applyFont="1" applyFill="1" applyBorder="1">
      <alignment/>
      <protection/>
    </xf>
    <xf numFmtId="0" fontId="19" fillId="3" borderId="3" xfId="0" applyNumberFormat="1" applyFont="1" applyFill="1" applyBorder="1" applyAlignment="1">
      <alignment/>
    </xf>
    <xf numFmtId="0" fontId="2" fillId="0" borderId="3" xfId="0" applyFont="1" applyBorder="1" applyAlignment="1">
      <alignment/>
    </xf>
    <xf numFmtId="0" fontId="1" fillId="0" borderId="3" xfId="0" applyFont="1" applyBorder="1" applyAlignment="1">
      <alignment/>
    </xf>
    <xf numFmtId="0" fontId="5" fillId="0" borderId="3" xfId="0" applyNumberFormat="1" applyFont="1" applyBorder="1" applyAlignment="1">
      <alignment/>
    </xf>
    <xf numFmtId="0" fontId="20" fillId="0" borderId="3" xfId="0" applyFont="1" applyBorder="1" applyAlignment="1">
      <alignment/>
    </xf>
    <xf numFmtId="0" fontId="0" fillId="0" borderId="3" xfId="0" applyBorder="1" applyAlignment="1">
      <alignment/>
    </xf>
    <xf numFmtId="0" fontId="9" fillId="0" borderId="2" xfId="0" applyFont="1" applyBorder="1" applyAlignment="1">
      <alignment horizontal="left" wrapText="1"/>
    </xf>
    <xf numFmtId="0" fontId="3" fillId="0" borderId="10" xfId="24" applyFont="1" applyFill="1" applyBorder="1" applyAlignment="1">
      <alignment horizontal="left" wrapText="1"/>
      <protection/>
    </xf>
    <xf numFmtId="0" fontId="3" fillId="0" borderId="2" xfId="0" applyFont="1" applyFill="1" applyBorder="1" applyAlignment="1">
      <alignment horizontal="left" wrapText="1"/>
    </xf>
    <xf numFmtId="0" fontId="3" fillId="0" borderId="2" xfId="24" applyFont="1" applyFill="1" applyBorder="1" applyAlignment="1">
      <alignment horizontal="left" vertical="top" wrapText="1"/>
      <protection/>
    </xf>
    <xf numFmtId="0" fontId="0" fillId="0" borderId="5" xfId="0" applyFont="1" applyBorder="1" applyAlignment="1">
      <alignment wrapText="1"/>
    </xf>
    <xf numFmtId="0" fontId="1" fillId="0" borderId="1" xfId="0" applyFont="1" applyFill="1" applyBorder="1" applyAlignment="1">
      <alignment wrapText="1"/>
    </xf>
    <xf numFmtId="0" fontId="1" fillId="0" borderId="1" xfId="0" applyFont="1" applyBorder="1" applyAlignment="1">
      <alignment wrapText="1"/>
    </xf>
    <xf numFmtId="0" fontId="1" fillId="0" borderId="4" xfId="0" applyFont="1" applyBorder="1" applyAlignment="1">
      <alignment wrapText="1"/>
    </xf>
    <xf numFmtId="0" fontId="14" fillId="0" borderId="0" xfId="0" applyFont="1" applyBorder="1" applyAlignment="1">
      <alignment/>
    </xf>
    <xf numFmtId="0" fontId="1" fillId="0" borderId="12" xfId="0" applyFont="1" applyBorder="1" applyAlignment="1">
      <alignment horizontal="left"/>
    </xf>
    <xf numFmtId="0" fontId="4" fillId="0" borderId="12"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1" xfId="0" applyFont="1" applyBorder="1" applyAlignment="1">
      <alignment/>
    </xf>
    <xf numFmtId="0" fontId="18" fillId="3" borderId="0" xfId="23" applyNumberFormat="1" applyFont="1" applyFill="1" applyAlignment="1">
      <alignment horizontal="left" vertical="center"/>
      <protection/>
    </xf>
    <xf numFmtId="0" fontId="19" fillId="3" borderId="0" xfId="23" applyNumberFormat="1" applyFont="1" applyFill="1" applyAlignment="1">
      <alignment/>
      <protection/>
    </xf>
    <xf numFmtId="0" fontId="5" fillId="0" borderId="0" xfId="23" applyNumberFormat="1" applyFont="1" applyAlignment="1">
      <alignment/>
      <protection/>
    </xf>
    <xf numFmtId="0" fontId="2" fillId="0" borderId="0" xfId="23" applyFont="1">
      <alignment/>
      <protection/>
    </xf>
    <xf numFmtId="0" fontId="1" fillId="0" borderId="0" xfId="23" applyFont="1">
      <alignment/>
      <protection/>
    </xf>
    <xf numFmtId="0" fontId="0" fillId="0" borderId="0" xfId="23" applyNumberFormat="1" applyFont="1" applyAlignment="1">
      <alignment horizontal="left"/>
      <protection/>
    </xf>
    <xf numFmtId="0" fontId="18" fillId="3" borderId="0" xfId="22" applyNumberFormat="1" applyFont="1" applyFill="1" applyAlignment="1">
      <alignment horizontal="left" vertical="center"/>
      <protection/>
    </xf>
    <xf numFmtId="0" fontId="19" fillId="3" borderId="0" xfId="22" applyNumberFormat="1" applyFont="1" applyFill="1" applyAlignment="1">
      <alignment/>
      <protection/>
    </xf>
    <xf numFmtId="0" fontId="5" fillId="0" borderId="0" xfId="22" applyNumberFormat="1" applyFont="1" applyAlignment="1">
      <alignment/>
      <protection/>
    </xf>
    <xf numFmtId="0" fontId="2" fillId="0" borderId="0" xfId="22" applyFont="1">
      <alignment/>
      <protection/>
    </xf>
    <xf numFmtId="0" fontId="1" fillId="0" borderId="0" xfId="22" applyFont="1">
      <alignment/>
      <protection/>
    </xf>
    <xf numFmtId="0" fontId="0" fillId="0" borderId="0" xfId="22" applyNumberFormat="1" applyFont="1" applyAlignment="1">
      <alignment horizontal="left"/>
      <protection/>
    </xf>
    <xf numFmtId="0" fontId="20" fillId="0" borderId="0" xfId="22" applyFont="1">
      <alignment/>
      <protection/>
    </xf>
    <xf numFmtId="0" fontId="5" fillId="0" borderId="0" xfId="22">
      <alignment/>
      <protection/>
    </xf>
    <xf numFmtId="0" fontId="5" fillId="0" borderId="0" xfId="22" applyNumberFormat="1" applyFont="1" applyAlignment="1">
      <alignment/>
      <protection/>
    </xf>
    <xf numFmtId="0" fontId="20" fillId="0" borderId="0" xfId="23" applyFont="1">
      <alignment/>
      <protection/>
    </xf>
    <xf numFmtId="0" fontId="5" fillId="0" borderId="0" xfId="23">
      <alignment/>
      <protection/>
    </xf>
    <xf numFmtId="49" fontId="5" fillId="0" borderId="0" xfId="23" applyNumberFormat="1" applyFont="1" applyAlignment="1">
      <alignment/>
      <protection/>
    </xf>
    <xf numFmtId="0" fontId="5" fillId="0" borderId="0" xfId="23" applyNumberFormat="1" applyFont="1" applyAlignment="1">
      <alignment/>
      <protection/>
    </xf>
    <xf numFmtId="0" fontId="22" fillId="0" borderId="0" xfId="23" applyFont="1" applyBorder="1">
      <alignment/>
      <protection/>
    </xf>
    <xf numFmtId="0" fontId="23" fillId="0" borderId="0" xfId="23" applyFont="1">
      <alignment/>
      <protection/>
    </xf>
    <xf numFmtId="0" fontId="23" fillId="0" borderId="0" xfId="23" applyFont="1" applyAlignment="1">
      <alignment horizontal="left"/>
      <protection/>
    </xf>
    <xf numFmtId="49" fontId="23" fillId="0" borderId="0" xfId="23" applyNumberFormat="1" applyFont="1" applyAlignment="1">
      <alignment/>
      <protection/>
    </xf>
    <xf numFmtId="0" fontId="23" fillId="0" borderId="0" xfId="23" applyNumberFormat="1" applyFont="1" applyAlignment="1">
      <alignment/>
      <protection/>
    </xf>
    <xf numFmtId="0" fontId="23" fillId="0" borderId="3" xfId="23" applyNumberFormat="1" applyFont="1" applyBorder="1" applyAlignment="1">
      <alignment/>
      <protection/>
    </xf>
    <xf numFmtId="49" fontId="20" fillId="0" borderId="0" xfId="23" applyNumberFormat="1" applyFont="1" applyAlignment="1">
      <alignment/>
      <protection/>
    </xf>
    <xf numFmtId="0" fontId="5" fillId="0" borderId="3" xfId="23" applyNumberFormat="1" applyFont="1" applyBorder="1" applyAlignment="1">
      <alignment/>
      <protection/>
    </xf>
    <xf numFmtId="0" fontId="22" fillId="0" borderId="0" xfId="22" applyFont="1" applyBorder="1">
      <alignment/>
      <protection/>
    </xf>
    <xf numFmtId="0" fontId="23" fillId="0" borderId="0" xfId="22" applyFont="1">
      <alignment/>
      <protection/>
    </xf>
    <xf numFmtId="0" fontId="23" fillId="0" borderId="0" xfId="22" applyFont="1" applyAlignment="1">
      <alignment horizontal="left"/>
      <protection/>
    </xf>
    <xf numFmtId="0" fontId="23" fillId="0" borderId="0" xfId="22" applyNumberFormat="1" applyFont="1" applyAlignment="1">
      <alignment/>
      <protection/>
    </xf>
    <xf numFmtId="0" fontId="23" fillId="0" borderId="0" xfId="22" applyNumberFormat="1" applyFont="1" applyAlignment="1">
      <alignment/>
      <protection/>
    </xf>
    <xf numFmtId="0" fontId="23" fillId="0" borderId="3" xfId="22" applyNumberFormat="1" applyFont="1" applyBorder="1" applyAlignment="1">
      <alignment/>
      <protection/>
    </xf>
    <xf numFmtId="0" fontId="23" fillId="0" borderId="0" xfId="22" applyNumberFormat="1" applyFont="1" applyBorder="1" applyAlignment="1">
      <alignment/>
      <protection/>
    </xf>
    <xf numFmtId="0" fontId="20" fillId="0" borderId="0" xfId="22" applyNumberFormat="1" applyFont="1" applyAlignment="1">
      <alignment/>
      <protection/>
    </xf>
    <xf numFmtId="0" fontId="20" fillId="0" borderId="0" xfId="22" applyNumberFormat="1" applyFont="1" applyBorder="1" applyAlignment="1">
      <alignment/>
      <protection/>
    </xf>
    <xf numFmtId="0" fontId="20" fillId="0" borderId="0" xfId="22" applyNumberFormat="1" applyFont="1" applyAlignment="1">
      <alignment/>
      <protection/>
    </xf>
    <xf numFmtId="49" fontId="23" fillId="0" borderId="0" xfId="22" applyNumberFormat="1" applyFont="1" applyAlignment="1">
      <alignment/>
      <protection/>
    </xf>
    <xf numFmtId="49" fontId="20" fillId="0" borderId="0" xfId="22" applyNumberFormat="1" applyFont="1" applyAlignment="1">
      <alignment/>
      <protection/>
    </xf>
    <xf numFmtId="0" fontId="20" fillId="0" borderId="0" xfId="23" applyNumberFormat="1" applyFont="1" applyAlignment="1">
      <alignment/>
      <protection/>
    </xf>
    <xf numFmtId="0" fontId="23" fillId="0" borderId="0" xfId="22" applyNumberFormat="1" applyFont="1" applyBorder="1" applyAlignment="1">
      <alignment/>
      <protection/>
    </xf>
    <xf numFmtId="0" fontId="23" fillId="0" borderId="0" xfId="22" applyFont="1" applyBorder="1">
      <alignment/>
      <protection/>
    </xf>
    <xf numFmtId="0" fontId="23" fillId="0" borderId="17" xfId="22" applyNumberFormat="1" applyFont="1" applyBorder="1" applyAlignment="1">
      <alignment/>
      <protection/>
    </xf>
    <xf numFmtId="0" fontId="23" fillId="0" borderId="18" xfId="22" applyNumberFormat="1" applyFont="1" applyBorder="1" applyAlignment="1">
      <alignment/>
      <protection/>
    </xf>
    <xf numFmtId="0" fontId="23" fillId="0" borderId="19" xfId="22" applyNumberFormat="1" applyFont="1" applyBorder="1" applyAlignment="1">
      <alignment/>
      <protection/>
    </xf>
    <xf numFmtId="0" fontId="23" fillId="0" borderId="20" xfId="22" applyNumberFormat="1" applyFont="1" applyBorder="1" applyAlignment="1">
      <alignment/>
      <protection/>
    </xf>
    <xf numFmtId="0" fontId="23" fillId="0" borderId="0" xfId="23" applyFont="1" applyBorder="1">
      <alignment/>
      <protection/>
    </xf>
    <xf numFmtId="0" fontId="23" fillId="0" borderId="17" xfId="23" applyNumberFormat="1" applyFont="1" applyBorder="1" applyAlignment="1">
      <alignment/>
      <protection/>
    </xf>
    <xf numFmtId="0" fontId="23" fillId="0" borderId="19" xfId="23" applyNumberFormat="1" applyFont="1" applyBorder="1" applyAlignment="1">
      <alignment/>
      <protection/>
    </xf>
    <xf numFmtId="49" fontId="23" fillId="0" borderId="17" xfId="23" applyNumberFormat="1" applyFont="1" applyBorder="1" applyAlignment="1">
      <alignment/>
      <protection/>
    </xf>
    <xf numFmtId="0" fontId="23" fillId="0" borderId="0" xfId="22" applyNumberFormat="1" applyFont="1" applyBorder="1" applyAlignment="1">
      <alignment/>
      <protection/>
    </xf>
    <xf numFmtId="0" fontId="23" fillId="0" borderId="0" xfId="22" applyNumberFormat="1" applyFont="1" applyBorder="1" applyAlignment="1">
      <alignment/>
      <protection/>
    </xf>
    <xf numFmtId="49" fontId="23" fillId="0" borderId="17" xfId="22" applyNumberFormat="1" applyFont="1" applyBorder="1" applyAlignment="1">
      <alignment/>
      <protection/>
    </xf>
    <xf numFmtId="49" fontId="23" fillId="0" borderId="0" xfId="22" applyNumberFormat="1" applyFont="1" applyBorder="1" applyAlignment="1">
      <alignment/>
      <protection/>
    </xf>
    <xf numFmtId="0" fontId="17" fillId="0" borderId="0" xfId="0" applyFont="1" applyAlignment="1">
      <alignment horizontal="left" wrapText="1"/>
    </xf>
    <xf numFmtId="0" fontId="3" fillId="0" borderId="0" xfId="0" applyFont="1" applyFill="1" applyAlignment="1">
      <alignment horizontal="left" wrapText="1"/>
    </xf>
    <xf numFmtId="0" fontId="0" fillId="0" borderId="0" xfId="0" applyFill="1" applyAlignment="1">
      <alignment horizontal="left" wrapText="1"/>
    </xf>
    <xf numFmtId="0" fontId="1" fillId="0" borderId="0" xfId="0" applyNumberFormat="1" applyFont="1" applyAlignment="1">
      <alignment horizontal="left"/>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3" fillId="0" borderId="12" xfId="0" applyFont="1" applyFill="1" applyBorder="1" applyAlignment="1">
      <alignment horizontal="left" wrapText="1"/>
    </xf>
    <xf numFmtId="0" fontId="0" fillId="0" borderId="0" xfId="0" applyFont="1" applyAlignment="1">
      <alignment wrapText="1"/>
    </xf>
    <xf numFmtId="0" fontId="0" fillId="0" borderId="0" xfId="0" applyFont="1" applyAlignment="1">
      <alignment horizontal="left" wrapText="1"/>
    </xf>
    <xf numFmtId="0" fontId="0" fillId="0" borderId="0" xfId="24" applyNumberFormat="1" applyFont="1" applyBorder="1" applyAlignment="1">
      <alignment horizontal="left"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14S_Concord publish8pt" xfId="21"/>
    <cellStyle name="Normal_concordance 12_13" xfId="22"/>
    <cellStyle name="Normal_CONCORDANCE 13_14" xfId="23"/>
    <cellStyle name="Normal_Weights for release"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7d12b0f6763c78caca257061001cc588/dfc56a5a470ed1a9ca2570b400792923!OpenDocument" TargetMode="External" /><Relationship Id="rId2" Type="http://schemas.openxmlformats.org/officeDocument/2006/relationships/hyperlink" Target="http://www.abs.gov.au/ausstats/abs@.nsf/94713ad445ff1425ca25682000192af2/c511135de8fc270eca256f7200832fc3!OpenDocumen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showGridLines="0" tabSelected="1" workbookViewId="0" topLeftCell="A1">
      <selection activeCell="A1" sqref="A1"/>
    </sheetView>
  </sheetViews>
  <sheetFormatPr defaultColWidth="9.140625" defaultRowHeight="12.75"/>
  <cols>
    <col min="1" max="1" width="91.57421875" style="229" customWidth="1"/>
    <col min="2" max="16384" width="9.140625" style="11" customWidth="1"/>
  </cols>
  <sheetData>
    <row r="1" s="245" customFormat="1" ht="43.5" customHeight="1">
      <c r="A1" s="244" t="s">
        <v>1023</v>
      </c>
    </row>
    <row r="2" s="246" customFormat="1" ht="15.75">
      <c r="A2" s="71" t="s">
        <v>794</v>
      </c>
    </row>
    <row r="3" s="71" customFormat="1" ht="12.75">
      <c r="A3" s="247" t="s">
        <v>244</v>
      </c>
    </row>
    <row r="4" s="245" customFormat="1" ht="15"/>
    <row r="5" s="245" customFormat="1" ht="15.75">
      <c r="A5" s="246" t="s">
        <v>1082</v>
      </c>
    </row>
    <row r="6" ht="25.5">
      <c r="A6" s="229" t="s">
        <v>799</v>
      </c>
    </row>
    <row r="8" ht="89.25">
      <c r="A8" s="248" t="s">
        <v>1079</v>
      </c>
    </row>
    <row r="10" ht="38.25">
      <c r="A10" s="229" t="s">
        <v>29</v>
      </c>
    </row>
    <row r="12" ht="76.5">
      <c r="A12" s="248" t="s">
        <v>890</v>
      </c>
    </row>
    <row r="13" s="250" customFormat="1" ht="12.75">
      <c r="A13" s="249" t="s">
        <v>83</v>
      </c>
    </row>
    <row r="15" ht="25.5">
      <c r="A15" s="229" t="s">
        <v>1080</v>
      </c>
    </row>
    <row r="16" ht="25.5">
      <c r="A16" s="229" t="s">
        <v>1083</v>
      </c>
    </row>
    <row r="18" s="229" customFormat="1" ht="15.75">
      <c r="A18" s="246" t="s">
        <v>1081</v>
      </c>
    </row>
    <row r="20" ht="25.5">
      <c r="A20" s="229" t="s">
        <v>8</v>
      </c>
    </row>
    <row r="22" s="252" customFormat="1" ht="12.75">
      <c r="A22" s="251" t="s">
        <v>9</v>
      </c>
    </row>
    <row r="24" ht="25.5">
      <c r="A24" s="229" t="s">
        <v>10</v>
      </c>
    </row>
    <row r="26" ht="76.5">
      <c r="A26" s="248" t="s">
        <v>239</v>
      </c>
    </row>
    <row r="28" ht="76.5">
      <c r="A28" s="248" t="s">
        <v>240</v>
      </c>
    </row>
    <row r="30" ht="114.75">
      <c r="A30" s="248" t="s">
        <v>241</v>
      </c>
    </row>
    <row r="32" ht="38.25">
      <c r="A32" s="248" t="s">
        <v>796</v>
      </c>
    </row>
    <row r="34" ht="114.75">
      <c r="A34" s="248" t="s">
        <v>795</v>
      </c>
    </row>
    <row r="37" ht="12.75">
      <c r="A37" s="251" t="s">
        <v>65</v>
      </c>
    </row>
    <row r="39" ht="102">
      <c r="A39" s="248" t="s">
        <v>66</v>
      </c>
    </row>
    <row r="41" ht="89.25">
      <c r="A41" s="248" t="s">
        <v>238</v>
      </c>
    </row>
    <row r="43" ht="168" customHeight="1">
      <c r="A43" s="248" t="s">
        <v>797</v>
      </c>
    </row>
    <row r="44" ht="12.75">
      <c r="A44" s="248"/>
    </row>
    <row r="45" ht="38.25">
      <c r="A45" s="248" t="s">
        <v>798</v>
      </c>
    </row>
    <row r="47" ht="63.75">
      <c r="A47" s="248" t="s">
        <v>67</v>
      </c>
    </row>
    <row r="49" ht="12.75">
      <c r="A49" s="251" t="s">
        <v>68</v>
      </c>
    </row>
    <row r="51" ht="76.5">
      <c r="A51" s="248" t="s">
        <v>69</v>
      </c>
    </row>
    <row r="53" ht="76.5">
      <c r="A53" s="248" t="s">
        <v>70</v>
      </c>
    </row>
    <row r="55" ht="12.75">
      <c r="A55" s="251" t="s">
        <v>71</v>
      </c>
    </row>
    <row r="57" ht="51">
      <c r="A57" s="248" t="s">
        <v>72</v>
      </c>
    </row>
    <row r="59" ht="38.25">
      <c r="A59" s="248" t="s">
        <v>73</v>
      </c>
    </row>
    <row r="61" ht="102">
      <c r="A61" s="248" t="s">
        <v>82</v>
      </c>
    </row>
    <row r="63" ht="51">
      <c r="A63" s="248" t="s">
        <v>884</v>
      </c>
    </row>
    <row r="64" s="229" customFormat="1" ht="12.75">
      <c r="A64" s="253" t="s">
        <v>84</v>
      </c>
    </row>
  </sheetData>
  <hyperlinks>
    <hyperlink ref="A13" r:id="rId1" display="http://www.abs.gov.au/ausstats/abs@.nsf/7d12b0f6763c78caca257061001cc588/dfc56a5a470ed1a9ca2570b400792923!OpenDocument"/>
    <hyperlink ref="A64" r:id="rId2" display="http://www.abs.gov.au/ausstats/abs@.nsf/94713ad445ff1425ca25682000192af2/c511135de8fc270eca256f7200832fc3!OpenDocument"/>
  </hyperlinks>
  <printOptions/>
  <pageMargins left="0.78" right="0.66" top="0.94" bottom="0.59" header="0.5" footer="0.57"/>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sheetPr>
    <tabColor indexed="44"/>
  </sheetPr>
  <dimension ref="A1:F167"/>
  <sheetViews>
    <sheetView showGridLines="0" workbookViewId="0" topLeftCell="A1">
      <selection activeCell="A1" sqref="A1"/>
    </sheetView>
  </sheetViews>
  <sheetFormatPr defaultColWidth="9.140625" defaultRowHeight="12.75"/>
  <cols>
    <col min="1" max="1" width="18.00390625" style="24" customWidth="1"/>
    <col min="2" max="2" width="23.7109375" style="24" customWidth="1"/>
    <col min="3" max="3" width="24.421875" style="24" customWidth="1"/>
    <col min="4" max="4" width="9.421875" style="81" customWidth="1"/>
    <col min="5" max="5" width="10.8515625" style="63" customWidth="1"/>
    <col min="6" max="6" width="15.28125" style="63" customWidth="1"/>
    <col min="7" max="16384" width="9.140625" style="63" customWidth="1"/>
  </cols>
  <sheetData>
    <row r="1" spans="1:6" s="88" customFormat="1" ht="43.5" customHeight="1">
      <c r="A1" s="86" t="s">
        <v>1023</v>
      </c>
      <c r="B1" s="87"/>
      <c r="C1" s="87"/>
      <c r="D1" s="87"/>
      <c r="E1" s="87"/>
      <c r="F1" s="87"/>
    </row>
    <row r="2" s="2" customFormat="1" ht="15.75">
      <c r="A2" s="2" t="s">
        <v>883</v>
      </c>
    </row>
    <row r="3" s="62" customFormat="1" ht="11.25">
      <c r="A3" s="62" t="s">
        <v>794</v>
      </c>
    </row>
    <row r="4" s="88" customFormat="1" ht="15">
      <c r="A4" s="89" t="s">
        <v>244</v>
      </c>
    </row>
    <row r="5" s="90" customFormat="1" ht="12">
      <c r="A5" s="90" t="s">
        <v>229</v>
      </c>
    </row>
    <row r="6" spans="1:6" s="64" customFormat="1" ht="11.25">
      <c r="A6" s="91"/>
      <c r="B6" s="91"/>
      <c r="C6" s="91"/>
      <c r="D6" s="91"/>
      <c r="E6" s="91"/>
      <c r="F6" s="91"/>
    </row>
    <row r="7" spans="1:6" ht="25.5" customHeight="1">
      <c r="A7" s="346" t="s">
        <v>1077</v>
      </c>
      <c r="B7" s="346"/>
      <c r="C7" s="346"/>
      <c r="D7" s="346"/>
      <c r="E7" s="346"/>
      <c r="F7" s="346"/>
    </row>
    <row r="8" spans="1:6" ht="0.75" customHeight="1">
      <c r="A8" s="223"/>
      <c r="B8" s="223"/>
      <c r="C8" s="223"/>
      <c r="D8" s="223"/>
      <c r="E8" s="223"/>
      <c r="F8" s="223"/>
    </row>
    <row r="9" spans="1:6" ht="67.5" customHeight="1">
      <c r="A9" s="351" t="s">
        <v>81</v>
      </c>
      <c r="B9" s="351"/>
      <c r="C9" s="351"/>
      <c r="D9" s="351"/>
      <c r="E9" s="351"/>
      <c r="F9" s="351"/>
    </row>
    <row r="10" spans="4:6" ht="12.75">
      <c r="D10" s="24"/>
      <c r="E10" s="24"/>
      <c r="F10" s="24"/>
    </row>
    <row r="11" ht="12.75">
      <c r="A11" s="57" t="s">
        <v>55</v>
      </c>
    </row>
    <row r="12" spans="1:4" ht="12.75">
      <c r="A12" s="342" t="s">
        <v>32</v>
      </c>
      <c r="B12" s="342"/>
      <c r="C12" s="342"/>
      <c r="D12" s="342"/>
    </row>
    <row r="13" spans="1:6" ht="12.75">
      <c r="A13" s="23" t="s">
        <v>854</v>
      </c>
      <c r="B13" s="77" t="s">
        <v>855</v>
      </c>
      <c r="C13" s="78" t="s">
        <v>1098</v>
      </c>
      <c r="D13" s="14" t="s">
        <v>854</v>
      </c>
      <c r="E13" s="15" t="s">
        <v>855</v>
      </c>
      <c r="F13" s="79" t="s">
        <v>1098</v>
      </c>
    </row>
    <row r="14" spans="1:6" s="85" customFormat="1" ht="12.75">
      <c r="A14" s="94" t="s">
        <v>856</v>
      </c>
      <c r="B14" s="95"/>
      <c r="C14" s="95"/>
      <c r="D14" s="125">
        <v>21.026</v>
      </c>
      <c r="E14" s="126"/>
      <c r="F14" s="127"/>
    </row>
    <row r="15" spans="1:6" s="133" customFormat="1" ht="12.75">
      <c r="A15" s="128"/>
      <c r="B15" s="128" t="s">
        <v>86</v>
      </c>
      <c r="C15" s="129"/>
      <c r="D15" s="130"/>
      <c r="E15" s="131">
        <v>2.138</v>
      </c>
      <c r="F15" s="132"/>
    </row>
    <row r="16" spans="1:6" s="133" customFormat="1" ht="12.75">
      <c r="A16" s="128"/>
      <c r="B16" s="128"/>
      <c r="C16" s="129" t="s">
        <v>895</v>
      </c>
      <c r="D16" s="130"/>
      <c r="E16" s="131"/>
      <c r="F16" s="132">
        <v>1.324</v>
      </c>
    </row>
    <row r="17" spans="1:6" s="133" customFormat="1" ht="12.75">
      <c r="A17" s="128"/>
      <c r="B17" s="128"/>
      <c r="C17" s="129" t="s">
        <v>125</v>
      </c>
      <c r="D17" s="130"/>
      <c r="E17" s="131"/>
      <c r="F17" s="132">
        <v>0.368</v>
      </c>
    </row>
    <row r="18" spans="1:6" s="133" customFormat="1" ht="12.75">
      <c r="A18" s="128"/>
      <c r="B18" s="128"/>
      <c r="C18" s="129" t="s">
        <v>1099</v>
      </c>
      <c r="D18" s="130"/>
      <c r="E18" s="131"/>
      <c r="F18" s="132">
        <v>0.292</v>
      </c>
    </row>
    <row r="19" spans="1:6" s="133" customFormat="1" ht="12.75">
      <c r="A19" s="128"/>
      <c r="B19" s="128"/>
      <c r="C19" s="129" t="s">
        <v>896</v>
      </c>
      <c r="D19" s="130"/>
      <c r="E19" s="131"/>
      <c r="F19" s="132">
        <v>0.154</v>
      </c>
    </row>
    <row r="20" spans="1:6" s="133" customFormat="1" ht="12.75">
      <c r="A20" s="128"/>
      <c r="B20" s="128" t="s">
        <v>87</v>
      </c>
      <c r="C20" s="129"/>
      <c r="D20" s="130"/>
      <c r="E20" s="131">
        <v>2.384</v>
      </c>
      <c r="F20" s="132"/>
    </row>
    <row r="21" spans="1:6" s="133" customFormat="1" ht="12.75">
      <c r="A21" s="128"/>
      <c r="B21" s="128"/>
      <c r="C21" s="129" t="s">
        <v>897</v>
      </c>
      <c r="D21" s="130"/>
      <c r="E21" s="131"/>
      <c r="F21" s="132">
        <v>1.089</v>
      </c>
    </row>
    <row r="22" spans="1:6" s="133" customFormat="1" ht="12.75">
      <c r="A22" s="128"/>
      <c r="B22" s="128"/>
      <c r="C22" s="129" t="s">
        <v>857</v>
      </c>
      <c r="D22" s="130"/>
      <c r="E22" s="131"/>
      <c r="F22" s="132">
        <v>0.925</v>
      </c>
    </row>
    <row r="23" spans="1:6" s="133" customFormat="1" ht="12.75">
      <c r="A23" s="128"/>
      <c r="B23" s="128"/>
      <c r="C23" s="129" t="s">
        <v>898</v>
      </c>
      <c r="D23" s="130"/>
      <c r="E23" s="131"/>
      <c r="F23" s="132">
        <v>0.208</v>
      </c>
    </row>
    <row r="24" spans="1:6" s="133" customFormat="1" ht="12.75">
      <c r="A24" s="128"/>
      <c r="B24" s="128"/>
      <c r="C24" s="129" t="s">
        <v>899</v>
      </c>
      <c r="D24" s="130"/>
      <c r="E24" s="131"/>
      <c r="F24" s="132">
        <v>0.162</v>
      </c>
    </row>
    <row r="25" spans="1:6" s="133" customFormat="1" ht="12.75" customHeight="1">
      <c r="A25" s="128"/>
      <c r="B25" s="128" t="s">
        <v>1097</v>
      </c>
      <c r="C25" s="129"/>
      <c r="D25" s="130"/>
      <c r="E25" s="131">
        <v>4.957</v>
      </c>
      <c r="F25" s="132"/>
    </row>
    <row r="26" spans="1:6" s="133" customFormat="1" ht="12.75" customHeight="1">
      <c r="A26" s="128"/>
      <c r="B26" s="128"/>
      <c r="C26" s="129" t="s">
        <v>900</v>
      </c>
      <c r="D26" s="130"/>
      <c r="E26" s="131"/>
      <c r="F26" s="132">
        <v>2.028</v>
      </c>
    </row>
    <row r="27" spans="1:6" s="133" customFormat="1" ht="12.75" customHeight="1">
      <c r="A27" s="128"/>
      <c r="B27" s="128"/>
      <c r="C27" s="129" t="s">
        <v>134</v>
      </c>
      <c r="D27" s="130"/>
      <c r="E27" s="131"/>
      <c r="F27" s="132">
        <v>0.908</v>
      </c>
    </row>
    <row r="28" spans="1:6" s="133" customFormat="1" ht="12.75" customHeight="1">
      <c r="A28" s="128"/>
      <c r="B28" s="128"/>
      <c r="C28" s="129" t="s">
        <v>901</v>
      </c>
      <c r="D28" s="130"/>
      <c r="E28" s="131"/>
      <c r="F28" s="132">
        <v>0.252</v>
      </c>
    </row>
    <row r="29" spans="1:6" s="133" customFormat="1" ht="12.75" customHeight="1">
      <c r="A29" s="128"/>
      <c r="B29" s="128"/>
      <c r="C29" s="129" t="s">
        <v>902</v>
      </c>
      <c r="D29" s="130"/>
      <c r="E29" s="131"/>
      <c r="F29" s="132">
        <v>0.514</v>
      </c>
    </row>
    <row r="30" spans="1:6" s="133" customFormat="1" ht="12.75" customHeight="1">
      <c r="A30" s="128"/>
      <c r="B30" s="128"/>
      <c r="C30" s="129" t="s">
        <v>903</v>
      </c>
      <c r="D30" s="130"/>
      <c r="E30" s="131"/>
      <c r="F30" s="132">
        <v>0.391</v>
      </c>
    </row>
    <row r="31" spans="1:6" s="133" customFormat="1" ht="12.75" customHeight="1">
      <c r="A31" s="128"/>
      <c r="B31" s="128"/>
      <c r="C31" s="129" t="s">
        <v>858</v>
      </c>
      <c r="D31" s="130"/>
      <c r="E31" s="131"/>
      <c r="F31" s="132">
        <v>0.444</v>
      </c>
    </row>
    <row r="32" spans="1:6" s="133" customFormat="1" ht="12.75" customHeight="1">
      <c r="A32" s="128"/>
      <c r="B32" s="128"/>
      <c r="C32" s="129" t="s">
        <v>220</v>
      </c>
      <c r="D32" s="130"/>
      <c r="E32" s="131"/>
      <c r="F32" s="132">
        <v>0.42</v>
      </c>
    </row>
    <row r="33" spans="1:6" s="133" customFormat="1" ht="12.75">
      <c r="A33" s="128"/>
      <c r="B33" s="128" t="s">
        <v>89</v>
      </c>
      <c r="C33" s="129"/>
      <c r="D33" s="130"/>
      <c r="E33" s="131">
        <v>2.017</v>
      </c>
      <c r="F33" s="132"/>
    </row>
    <row r="34" spans="1:6" s="133" customFormat="1" ht="12.75">
      <c r="A34" s="128"/>
      <c r="B34" s="128"/>
      <c r="C34" s="129" t="s">
        <v>1178</v>
      </c>
      <c r="D34" s="130"/>
      <c r="E34" s="131"/>
      <c r="F34" s="132">
        <v>0.901</v>
      </c>
    </row>
    <row r="35" spans="1:6" s="133" customFormat="1" ht="12.75">
      <c r="A35" s="128"/>
      <c r="B35" s="128"/>
      <c r="C35" s="129" t="s">
        <v>1130</v>
      </c>
      <c r="D35" s="130"/>
      <c r="E35" s="131"/>
      <c r="F35" s="132">
        <v>0.312</v>
      </c>
    </row>
    <row r="36" spans="1:6" s="133" customFormat="1" ht="12.75">
      <c r="A36" s="128"/>
      <c r="B36" s="128"/>
      <c r="C36" s="129" t="s">
        <v>1179</v>
      </c>
      <c r="D36" s="130"/>
      <c r="E36" s="131"/>
      <c r="F36" s="132">
        <v>0.804</v>
      </c>
    </row>
    <row r="37" spans="1:6" s="133" customFormat="1" ht="25.5">
      <c r="A37" s="128"/>
      <c r="B37" s="128" t="s">
        <v>90</v>
      </c>
      <c r="C37" s="129"/>
      <c r="D37" s="130"/>
      <c r="E37" s="131">
        <v>0.889</v>
      </c>
      <c r="F37" s="132"/>
    </row>
    <row r="38" spans="1:6" s="133" customFormat="1" ht="12.75">
      <c r="A38" s="128"/>
      <c r="B38" s="128"/>
      <c r="C38" s="129" t="s">
        <v>906</v>
      </c>
      <c r="D38" s="130"/>
      <c r="E38" s="131"/>
      <c r="F38" s="132">
        <v>0.222</v>
      </c>
    </row>
    <row r="39" spans="1:6" s="133" customFormat="1" ht="12.75">
      <c r="A39" s="128"/>
      <c r="B39" s="128"/>
      <c r="C39" s="129" t="s">
        <v>1102</v>
      </c>
      <c r="D39" s="130"/>
      <c r="E39" s="131"/>
      <c r="F39" s="132">
        <v>0.246</v>
      </c>
    </row>
    <row r="40" spans="1:6" s="133" customFormat="1" ht="25.5">
      <c r="A40" s="128"/>
      <c r="B40" s="134"/>
      <c r="C40" s="129" t="s">
        <v>1148</v>
      </c>
      <c r="D40" s="130"/>
      <c r="E40" s="131"/>
      <c r="F40" s="132">
        <v>0.421</v>
      </c>
    </row>
    <row r="41" spans="1:6" s="133" customFormat="1" ht="25.5">
      <c r="A41" s="128"/>
      <c r="B41" s="128" t="s">
        <v>91</v>
      </c>
      <c r="C41" s="129"/>
      <c r="D41" s="130"/>
      <c r="E41" s="131">
        <v>2.08</v>
      </c>
      <c r="F41" s="132"/>
    </row>
    <row r="42" spans="1:6" s="133" customFormat="1" ht="12.75">
      <c r="A42" s="128"/>
      <c r="B42" s="128"/>
      <c r="C42" s="129" t="s">
        <v>909</v>
      </c>
      <c r="D42" s="130"/>
      <c r="E42" s="131"/>
      <c r="F42" s="132">
        <v>0.953</v>
      </c>
    </row>
    <row r="43" spans="1:6" s="133" customFormat="1" ht="25.5">
      <c r="A43" s="128"/>
      <c r="B43" s="128"/>
      <c r="C43" s="129" t="s">
        <v>1150</v>
      </c>
      <c r="D43" s="130"/>
      <c r="E43" s="131"/>
      <c r="F43" s="132">
        <v>0.331</v>
      </c>
    </row>
    <row r="44" spans="1:6" s="133" customFormat="1" ht="12.75">
      <c r="A44" s="128"/>
      <c r="B44" s="128"/>
      <c r="C44" s="129" t="s">
        <v>1145</v>
      </c>
      <c r="D44" s="130"/>
      <c r="E44" s="131"/>
      <c r="F44" s="132">
        <v>0.796</v>
      </c>
    </row>
    <row r="45" spans="1:6" s="133" customFormat="1" ht="25.5">
      <c r="A45" s="128"/>
      <c r="B45" s="128" t="s">
        <v>92</v>
      </c>
      <c r="C45" s="129"/>
      <c r="D45" s="130"/>
      <c r="E45" s="131">
        <v>4.403</v>
      </c>
      <c r="F45" s="132"/>
    </row>
    <row r="46" spans="1:6" s="133" customFormat="1" ht="12.75">
      <c r="A46" s="128"/>
      <c r="B46" s="128"/>
      <c r="C46" s="129" t="s">
        <v>222</v>
      </c>
      <c r="D46" s="130"/>
      <c r="E46" s="131"/>
      <c r="F46" s="132">
        <v>2.072</v>
      </c>
    </row>
    <row r="47" spans="1:6" s="133" customFormat="1" ht="12.75">
      <c r="A47" s="128"/>
      <c r="B47" s="128"/>
      <c r="C47" s="129" t="s">
        <v>1149</v>
      </c>
      <c r="D47" s="130"/>
      <c r="E47" s="131"/>
      <c r="F47" s="132">
        <v>2.331</v>
      </c>
    </row>
    <row r="48" spans="1:6" s="133" customFormat="1" ht="12.75">
      <c r="A48" s="128"/>
      <c r="B48" s="128" t="s">
        <v>913</v>
      </c>
      <c r="C48" s="129"/>
      <c r="D48" s="130"/>
      <c r="E48" s="131">
        <v>2.158</v>
      </c>
      <c r="F48" s="132"/>
    </row>
    <row r="49" spans="1:6" s="133" customFormat="1" ht="12.75">
      <c r="A49" s="128"/>
      <c r="B49" s="129"/>
      <c r="C49" s="129" t="s">
        <v>914</v>
      </c>
      <c r="D49" s="130"/>
      <c r="E49" s="131"/>
      <c r="F49" s="132">
        <v>0.454</v>
      </c>
    </row>
    <row r="50" spans="1:6" s="133" customFormat="1" ht="12.75">
      <c r="A50" s="128"/>
      <c r="B50" s="129"/>
      <c r="C50" s="129" t="s">
        <v>1106</v>
      </c>
      <c r="D50" s="130"/>
      <c r="E50" s="131"/>
      <c r="F50" s="132">
        <v>0.122</v>
      </c>
    </row>
    <row r="51" spans="1:6" s="133" customFormat="1" ht="12.75">
      <c r="A51" s="128"/>
      <c r="B51" s="129"/>
      <c r="C51" s="129" t="s">
        <v>1152</v>
      </c>
      <c r="D51" s="130"/>
      <c r="E51" s="131"/>
      <c r="F51" s="132">
        <v>0.151</v>
      </c>
    </row>
    <row r="52" spans="1:6" s="133" customFormat="1" ht="12.75">
      <c r="A52" s="128"/>
      <c r="B52" s="129"/>
      <c r="C52" s="129" t="s">
        <v>1151</v>
      </c>
      <c r="D52" s="130"/>
      <c r="E52" s="131"/>
      <c r="F52" s="132">
        <v>0.391</v>
      </c>
    </row>
    <row r="53" spans="1:6" s="133" customFormat="1" ht="12.75">
      <c r="A53" s="128"/>
      <c r="B53" s="129"/>
      <c r="C53" s="129" t="s">
        <v>1154</v>
      </c>
      <c r="D53" s="130"/>
      <c r="E53" s="131"/>
      <c r="F53" s="132">
        <v>0.28</v>
      </c>
    </row>
    <row r="54" spans="1:6" s="133" customFormat="1" ht="12.75">
      <c r="A54" s="128"/>
      <c r="B54" s="129"/>
      <c r="C54" s="129" t="s">
        <v>1108</v>
      </c>
      <c r="D54" s="130"/>
      <c r="E54" s="131"/>
      <c r="F54" s="132">
        <v>0.17</v>
      </c>
    </row>
    <row r="55" spans="1:6" s="133" customFormat="1" ht="12.75">
      <c r="A55" s="128"/>
      <c r="B55" s="129"/>
      <c r="C55" s="129" t="s">
        <v>1153</v>
      </c>
      <c r="D55" s="130"/>
      <c r="E55" s="131"/>
      <c r="F55" s="132">
        <v>0.222</v>
      </c>
    </row>
    <row r="56" spans="1:6" s="133" customFormat="1" ht="12.75">
      <c r="A56" s="128"/>
      <c r="B56" s="129"/>
      <c r="C56" s="129" t="s">
        <v>860</v>
      </c>
      <c r="D56" s="130"/>
      <c r="E56" s="131"/>
      <c r="F56" s="132">
        <v>0.368</v>
      </c>
    </row>
    <row r="57" spans="1:6" s="85" customFormat="1" ht="12.75">
      <c r="A57" s="103" t="s">
        <v>861</v>
      </c>
      <c r="B57" s="104"/>
      <c r="C57" s="104"/>
      <c r="D57" s="135">
        <v>10.141</v>
      </c>
      <c r="E57" s="84"/>
      <c r="F57" s="136"/>
    </row>
    <row r="58" spans="1:6" s="133" customFormat="1" ht="12.75">
      <c r="A58" s="128"/>
      <c r="B58" s="128" t="s">
        <v>1180</v>
      </c>
      <c r="C58" s="129"/>
      <c r="D58" s="130"/>
      <c r="E58" s="131">
        <v>2.928</v>
      </c>
      <c r="F58" s="132"/>
    </row>
    <row r="59" spans="1:6" s="133" customFormat="1" ht="12.75">
      <c r="A59" s="128"/>
      <c r="B59" s="128"/>
      <c r="C59" s="129" t="s">
        <v>1109</v>
      </c>
      <c r="D59" s="130"/>
      <c r="E59" s="131"/>
      <c r="F59" s="132">
        <v>1.365</v>
      </c>
    </row>
    <row r="60" spans="1:6" s="133" customFormat="1" ht="12.75">
      <c r="A60" s="128"/>
      <c r="B60" s="128"/>
      <c r="C60" s="129" t="s">
        <v>1155</v>
      </c>
      <c r="D60" s="130"/>
      <c r="E60" s="131"/>
      <c r="F60" s="132">
        <v>0.215</v>
      </c>
    </row>
    <row r="61" spans="1:6" s="133" customFormat="1" ht="12.75">
      <c r="A61" s="128"/>
      <c r="B61" s="128"/>
      <c r="C61" s="129" t="s">
        <v>922</v>
      </c>
      <c r="D61" s="130"/>
      <c r="E61" s="131"/>
      <c r="F61" s="132">
        <v>0.493</v>
      </c>
    </row>
    <row r="62" spans="1:6" s="133" customFormat="1" ht="25.5">
      <c r="A62" s="128"/>
      <c r="B62" s="128"/>
      <c r="C62" s="129" t="s">
        <v>1156</v>
      </c>
      <c r="D62" s="130"/>
      <c r="E62" s="131"/>
      <c r="F62" s="132">
        <v>0.266</v>
      </c>
    </row>
    <row r="63" spans="1:6" s="133" customFormat="1" ht="12.75">
      <c r="A63" s="128"/>
      <c r="B63" s="128"/>
      <c r="C63" s="129" t="s">
        <v>863</v>
      </c>
      <c r="D63" s="130"/>
      <c r="E63" s="131"/>
      <c r="F63" s="132">
        <v>0.589</v>
      </c>
    </row>
    <row r="64" spans="1:6" s="133" customFormat="1" ht="25.5">
      <c r="A64" s="128"/>
      <c r="B64" s="128" t="s">
        <v>864</v>
      </c>
      <c r="C64" s="129"/>
      <c r="D64" s="130"/>
      <c r="E64" s="131">
        <v>4.489</v>
      </c>
      <c r="F64" s="132"/>
    </row>
    <row r="65" spans="1:6" s="133" customFormat="1" ht="12.75">
      <c r="A65" s="128"/>
      <c r="B65" s="128"/>
      <c r="C65" s="129" t="s">
        <v>1134</v>
      </c>
      <c r="D65" s="130"/>
      <c r="E65" s="131"/>
      <c r="F65" s="132">
        <v>2.839</v>
      </c>
    </row>
    <row r="66" spans="1:6" s="133" customFormat="1" ht="12.75">
      <c r="A66" s="128"/>
      <c r="B66" s="128"/>
      <c r="C66" s="129" t="s">
        <v>1112</v>
      </c>
      <c r="D66" s="130"/>
      <c r="E66" s="131"/>
      <c r="F66" s="132">
        <v>0.37</v>
      </c>
    </row>
    <row r="67" spans="1:6" s="133" customFormat="1" ht="25.5">
      <c r="A67" s="128"/>
      <c r="B67" s="128"/>
      <c r="C67" s="129" t="s">
        <v>1157</v>
      </c>
      <c r="D67" s="130"/>
      <c r="E67" s="131"/>
      <c r="F67" s="132">
        <v>0.702</v>
      </c>
    </row>
    <row r="68" spans="1:6" s="133" customFormat="1" ht="12.75">
      <c r="A68" s="128"/>
      <c r="B68" s="128"/>
      <c r="C68" s="129" t="s">
        <v>865</v>
      </c>
      <c r="D68" s="130"/>
      <c r="E68" s="131"/>
      <c r="F68" s="132">
        <v>0.578</v>
      </c>
    </row>
    <row r="69" spans="1:6" s="133" customFormat="1" ht="25.5">
      <c r="A69" s="128"/>
      <c r="B69" s="128" t="s">
        <v>1204</v>
      </c>
      <c r="C69" s="129"/>
      <c r="D69" s="130"/>
      <c r="E69" s="131">
        <v>0.538</v>
      </c>
      <c r="F69" s="132">
        <v>0.538</v>
      </c>
    </row>
    <row r="70" spans="1:6" s="133" customFormat="1" ht="12.75">
      <c r="A70" s="128"/>
      <c r="B70" s="128" t="s">
        <v>97</v>
      </c>
      <c r="C70" s="129"/>
      <c r="D70" s="130"/>
      <c r="E70" s="131">
        <v>1.651</v>
      </c>
      <c r="F70" s="132"/>
    </row>
    <row r="71" spans="1:6" s="133" customFormat="1" ht="12.75">
      <c r="A71" s="128"/>
      <c r="B71" s="128"/>
      <c r="C71" s="129" t="s">
        <v>926</v>
      </c>
      <c r="D71" s="130"/>
      <c r="E71" s="131"/>
      <c r="F71" s="132">
        <v>0.549</v>
      </c>
    </row>
    <row r="72" spans="1:6" s="133" customFormat="1" ht="12.75">
      <c r="A72" s="128"/>
      <c r="B72" s="128"/>
      <c r="C72" s="129" t="s">
        <v>866</v>
      </c>
      <c r="D72" s="130"/>
      <c r="E72" s="131"/>
      <c r="F72" s="132">
        <v>0.774</v>
      </c>
    </row>
    <row r="73" spans="1:6" s="133" customFormat="1" ht="12.75">
      <c r="A73" s="128"/>
      <c r="B73" s="128"/>
      <c r="C73" s="129" t="s">
        <v>867</v>
      </c>
      <c r="D73" s="130"/>
      <c r="E73" s="131"/>
      <c r="F73" s="132">
        <v>0.328</v>
      </c>
    </row>
    <row r="74" spans="1:6" s="133" customFormat="1" ht="25.5">
      <c r="A74" s="128"/>
      <c r="B74" s="128" t="s">
        <v>1158</v>
      </c>
      <c r="C74" s="129"/>
      <c r="D74" s="130"/>
      <c r="E74" s="131">
        <v>0.535</v>
      </c>
      <c r="F74" s="132">
        <v>0.535</v>
      </c>
    </row>
    <row r="75" spans="1:6" s="85" customFormat="1" ht="12.75">
      <c r="A75" s="103" t="s">
        <v>868</v>
      </c>
      <c r="B75" s="104"/>
      <c r="C75" s="104"/>
      <c r="D75" s="135">
        <v>13.544</v>
      </c>
      <c r="E75" s="84"/>
      <c r="F75" s="136"/>
    </row>
    <row r="76" spans="1:6" s="133" customFormat="1" ht="12.75">
      <c r="A76" s="128"/>
      <c r="B76" s="128" t="s">
        <v>1031</v>
      </c>
      <c r="C76" s="129"/>
      <c r="D76" s="130"/>
      <c r="E76" s="131">
        <v>5.247</v>
      </c>
      <c r="F76" s="132"/>
    </row>
    <row r="77" spans="1:6" s="133" customFormat="1" ht="12.75">
      <c r="A77" s="128"/>
      <c r="B77" s="128"/>
      <c r="C77" s="129" t="s">
        <v>1159</v>
      </c>
      <c r="D77" s="130"/>
      <c r="E77" s="131"/>
      <c r="F77" s="132">
        <v>4.779</v>
      </c>
    </row>
    <row r="78" spans="1:6" s="133" customFormat="1" ht="25.5">
      <c r="A78" s="128"/>
      <c r="B78" s="128"/>
      <c r="C78" s="129" t="s">
        <v>1160</v>
      </c>
      <c r="D78" s="130"/>
      <c r="E78" s="131"/>
      <c r="F78" s="132">
        <v>0.468</v>
      </c>
    </row>
    <row r="79" spans="1:6" s="133" customFormat="1" ht="12.75">
      <c r="A79" s="128"/>
      <c r="B79" s="128" t="s">
        <v>101</v>
      </c>
      <c r="C79" s="129"/>
      <c r="D79" s="130"/>
      <c r="E79" s="131">
        <v>8.297</v>
      </c>
      <c r="F79" s="132"/>
    </row>
    <row r="80" spans="1:6" s="133" customFormat="1" ht="25.5">
      <c r="A80" s="128"/>
      <c r="B80" s="129"/>
      <c r="C80" s="129" t="s">
        <v>1114</v>
      </c>
      <c r="D80" s="130"/>
      <c r="E80" s="131"/>
      <c r="F80" s="132">
        <v>1.759</v>
      </c>
    </row>
    <row r="81" spans="1:6" s="133" customFormat="1" ht="25.5">
      <c r="A81" s="128"/>
      <c r="B81" s="129"/>
      <c r="C81" s="129" t="s">
        <v>1181</v>
      </c>
      <c r="D81" s="130"/>
      <c r="E81" s="131"/>
      <c r="F81" s="132"/>
    </row>
    <row r="82" spans="1:6" s="133" customFormat="1" ht="25.5">
      <c r="A82" s="128"/>
      <c r="B82" s="129"/>
      <c r="C82" s="129" t="s">
        <v>1182</v>
      </c>
      <c r="D82" s="130"/>
      <c r="E82" s="131"/>
      <c r="F82" s="132">
        <v>4.708</v>
      </c>
    </row>
    <row r="83" spans="1:6" s="133" customFormat="1" ht="12.75">
      <c r="A83" s="128"/>
      <c r="B83" s="129"/>
      <c r="C83" s="129" t="s">
        <v>1183</v>
      </c>
      <c r="D83" s="130"/>
      <c r="E83" s="131"/>
      <c r="F83" s="132"/>
    </row>
    <row r="84" spans="1:6" s="133" customFormat="1" ht="12.75">
      <c r="A84" s="128"/>
      <c r="B84" s="129"/>
      <c r="C84" s="129" t="s">
        <v>1184</v>
      </c>
      <c r="D84" s="130"/>
      <c r="E84" s="131"/>
      <c r="F84" s="132">
        <v>1.499</v>
      </c>
    </row>
    <row r="85" spans="1:6" s="133" customFormat="1" ht="12.75">
      <c r="A85" s="128"/>
      <c r="B85" s="129"/>
      <c r="C85" s="129" t="s">
        <v>1090</v>
      </c>
      <c r="D85" s="130"/>
      <c r="E85" s="131"/>
      <c r="F85" s="132">
        <v>0.331</v>
      </c>
    </row>
    <row r="86" spans="1:6" s="85" customFormat="1" ht="38.25">
      <c r="A86" s="103" t="s">
        <v>1094</v>
      </c>
      <c r="B86" s="104"/>
      <c r="C86" s="104"/>
      <c r="D86" s="135">
        <v>14.761</v>
      </c>
      <c r="E86" s="84"/>
      <c r="F86" s="136"/>
    </row>
    <row r="87" spans="1:6" s="133" customFormat="1" ht="12.75">
      <c r="A87" s="128"/>
      <c r="B87" s="128" t="s">
        <v>102</v>
      </c>
      <c r="C87" s="129"/>
      <c r="D87" s="130"/>
      <c r="E87" s="131">
        <v>2.235</v>
      </c>
      <c r="F87" s="132"/>
    </row>
    <row r="88" spans="1:6" s="133" customFormat="1" ht="12.75">
      <c r="A88" s="128"/>
      <c r="B88" s="128"/>
      <c r="C88" s="129" t="s">
        <v>931</v>
      </c>
      <c r="D88" s="130"/>
      <c r="E88" s="131"/>
      <c r="F88" s="132">
        <v>1.437</v>
      </c>
    </row>
    <row r="89" spans="1:6" s="133" customFormat="1" ht="12.75">
      <c r="A89" s="128"/>
      <c r="B89" s="128"/>
      <c r="C89" s="129" t="s">
        <v>932</v>
      </c>
      <c r="D89" s="130"/>
      <c r="E89" s="131"/>
      <c r="F89" s="132">
        <v>0.52</v>
      </c>
    </row>
    <row r="90" spans="1:6" s="133" customFormat="1" ht="12.75">
      <c r="A90" s="128"/>
      <c r="B90" s="128"/>
      <c r="C90" s="129" t="s">
        <v>1115</v>
      </c>
      <c r="D90" s="130"/>
      <c r="E90" s="131"/>
      <c r="F90" s="132">
        <v>0.278</v>
      </c>
    </row>
    <row r="91" spans="1:6" s="133" customFormat="1" ht="25.5">
      <c r="A91" s="128"/>
      <c r="B91" s="128" t="s">
        <v>103</v>
      </c>
      <c r="C91" s="129"/>
      <c r="D91" s="130"/>
      <c r="E91" s="131">
        <v>3.222</v>
      </c>
      <c r="F91" s="132"/>
    </row>
    <row r="92" spans="1:6" s="133" customFormat="1" ht="12.75">
      <c r="A92" s="128"/>
      <c r="B92" s="128"/>
      <c r="C92" s="129" t="s">
        <v>940</v>
      </c>
      <c r="D92" s="130"/>
      <c r="E92" s="131"/>
      <c r="F92" s="132">
        <v>2.379</v>
      </c>
    </row>
    <row r="93" spans="1:6" s="133" customFormat="1" ht="12.75">
      <c r="A93" s="128"/>
      <c r="B93" s="128"/>
      <c r="C93" s="129" t="s">
        <v>941</v>
      </c>
      <c r="D93" s="130"/>
      <c r="E93" s="131"/>
      <c r="F93" s="132">
        <v>0.843</v>
      </c>
    </row>
    <row r="94" spans="1:6" s="133" customFormat="1" ht="12.75">
      <c r="A94" s="128"/>
      <c r="B94" s="128" t="s">
        <v>104</v>
      </c>
      <c r="C94" s="129"/>
      <c r="D94" s="130"/>
      <c r="E94" s="131">
        <v>1.909</v>
      </c>
      <c r="F94" s="132">
        <v>1.909</v>
      </c>
    </row>
    <row r="95" spans="1:6" s="133" customFormat="1" ht="12.75">
      <c r="A95" s="128"/>
      <c r="B95" s="128" t="s">
        <v>1161</v>
      </c>
      <c r="C95" s="129"/>
      <c r="D95" s="130"/>
      <c r="E95" s="131">
        <v>1.077</v>
      </c>
      <c r="F95" s="132"/>
    </row>
    <row r="96" spans="1:6" s="133" customFormat="1" ht="12.75">
      <c r="A96" s="128"/>
      <c r="B96" s="128"/>
      <c r="C96" s="129" t="s">
        <v>942</v>
      </c>
      <c r="D96" s="130"/>
      <c r="E96" s="131"/>
      <c r="F96" s="132">
        <v>0.507</v>
      </c>
    </row>
    <row r="97" spans="1:6" s="133" customFormat="1" ht="12.75">
      <c r="A97" s="128"/>
      <c r="B97" s="128"/>
      <c r="C97" s="129" t="s">
        <v>1175</v>
      </c>
      <c r="D97" s="130"/>
      <c r="E97" s="131"/>
      <c r="F97" s="132">
        <v>0.57</v>
      </c>
    </row>
    <row r="98" spans="1:6" s="133" customFormat="1" ht="25.5">
      <c r="A98" s="128"/>
      <c r="B98" s="128" t="s">
        <v>870</v>
      </c>
      <c r="C98" s="129"/>
      <c r="D98" s="130"/>
      <c r="E98" s="131">
        <v>1.507</v>
      </c>
      <c r="F98" s="132"/>
    </row>
    <row r="99" spans="1:6" s="133" customFormat="1" ht="25.5">
      <c r="A99" s="128"/>
      <c r="B99" s="128"/>
      <c r="C99" s="129" t="s">
        <v>1162</v>
      </c>
      <c r="D99" s="130"/>
      <c r="E99" s="131"/>
      <c r="F99" s="132">
        <v>0.351</v>
      </c>
    </row>
    <row r="100" spans="1:6" s="133" customFormat="1" ht="25.5">
      <c r="A100" s="128"/>
      <c r="B100" s="128"/>
      <c r="C100" s="129" t="s">
        <v>1116</v>
      </c>
      <c r="D100" s="130"/>
      <c r="E100" s="131"/>
      <c r="F100" s="132">
        <v>0.531</v>
      </c>
    </row>
    <row r="101" spans="1:6" s="133" customFormat="1" ht="12.75">
      <c r="A101" s="128"/>
      <c r="B101" s="128"/>
      <c r="C101" s="129" t="s">
        <v>1137</v>
      </c>
      <c r="D101" s="130"/>
      <c r="E101" s="131"/>
      <c r="F101" s="132">
        <v>0.135</v>
      </c>
    </row>
    <row r="102" spans="1:6" s="133" customFormat="1" ht="12.75">
      <c r="A102" s="128"/>
      <c r="B102" s="128"/>
      <c r="C102" s="129" t="s">
        <v>946</v>
      </c>
      <c r="D102" s="130"/>
      <c r="E102" s="131"/>
      <c r="F102" s="132">
        <v>0.49</v>
      </c>
    </row>
    <row r="103" spans="1:6" s="133" customFormat="1" ht="10.5" customHeight="1">
      <c r="A103" s="128"/>
      <c r="B103" s="128" t="s">
        <v>105</v>
      </c>
      <c r="C103" s="129"/>
      <c r="D103" s="130"/>
      <c r="E103" s="131">
        <v>3.319</v>
      </c>
      <c r="F103" s="132"/>
    </row>
    <row r="104" spans="1:6" s="133" customFormat="1" ht="12.75">
      <c r="A104" s="128"/>
      <c r="B104" s="128"/>
      <c r="C104" s="129" t="s">
        <v>805</v>
      </c>
      <c r="D104" s="130"/>
      <c r="E104" s="131"/>
      <c r="F104" s="132">
        <v>0.821</v>
      </c>
    </row>
    <row r="105" spans="1:6" s="133" customFormat="1" ht="12.75">
      <c r="A105" s="128"/>
      <c r="B105" s="128"/>
      <c r="C105" s="129" t="s">
        <v>1117</v>
      </c>
      <c r="D105" s="130"/>
      <c r="E105" s="131"/>
      <c r="F105" s="132">
        <v>0.315</v>
      </c>
    </row>
    <row r="106" spans="1:6" s="133" customFormat="1" ht="25.5">
      <c r="A106" s="128"/>
      <c r="B106" s="128"/>
      <c r="C106" s="129" t="s">
        <v>1118</v>
      </c>
      <c r="D106" s="130"/>
      <c r="E106" s="131"/>
      <c r="F106" s="132">
        <v>0.417</v>
      </c>
    </row>
    <row r="107" spans="1:6" s="133" customFormat="1" ht="12.75">
      <c r="A107" s="128"/>
      <c r="B107" s="128"/>
      <c r="C107" s="129" t="s">
        <v>1185</v>
      </c>
      <c r="D107" s="130"/>
      <c r="E107" s="131"/>
      <c r="F107" s="132">
        <v>0.338</v>
      </c>
    </row>
    <row r="108" spans="1:6" s="133" customFormat="1" ht="12.75">
      <c r="A108" s="128"/>
      <c r="B108" s="128"/>
      <c r="C108" s="129" t="s">
        <v>1163</v>
      </c>
      <c r="D108" s="130"/>
      <c r="E108" s="131"/>
      <c r="F108" s="132">
        <v>0.376</v>
      </c>
    </row>
    <row r="109" spans="1:6" s="133" customFormat="1" ht="12.75">
      <c r="A109" s="128"/>
      <c r="B109" s="128"/>
      <c r="C109" s="129" t="s">
        <v>1164</v>
      </c>
      <c r="D109" s="130"/>
      <c r="E109" s="131"/>
      <c r="F109" s="132">
        <v>0.295</v>
      </c>
    </row>
    <row r="110" spans="1:6" s="133" customFormat="1" ht="25.5">
      <c r="A110" s="128"/>
      <c r="B110" s="128"/>
      <c r="C110" s="129" t="s">
        <v>1186</v>
      </c>
      <c r="D110" s="130"/>
      <c r="E110" s="131"/>
      <c r="F110" s="132">
        <v>0.477</v>
      </c>
    </row>
    <row r="111" spans="1:6" s="133" customFormat="1" ht="15.75" customHeight="1">
      <c r="A111" s="128"/>
      <c r="B111" s="128"/>
      <c r="C111" s="129" t="s">
        <v>1165</v>
      </c>
      <c r="D111" s="130"/>
      <c r="E111" s="131"/>
      <c r="F111" s="132">
        <v>0.027</v>
      </c>
    </row>
    <row r="112" spans="1:6" s="133" customFormat="1" ht="15" customHeight="1">
      <c r="A112" s="128"/>
      <c r="B112" s="128"/>
      <c r="C112" s="129" t="s">
        <v>1166</v>
      </c>
      <c r="D112" s="130"/>
      <c r="E112" s="131"/>
      <c r="F112" s="132">
        <v>0.253</v>
      </c>
    </row>
    <row r="113" spans="1:6" s="133" customFormat="1" ht="25.5">
      <c r="A113" s="128"/>
      <c r="B113" s="128" t="s">
        <v>106</v>
      </c>
      <c r="C113" s="129"/>
      <c r="D113" s="130"/>
      <c r="E113" s="131">
        <v>1.492</v>
      </c>
      <c r="F113" s="132"/>
    </row>
    <row r="114" spans="1:6" s="133" customFormat="1" ht="25.5">
      <c r="A114" s="128"/>
      <c r="B114" s="129"/>
      <c r="C114" s="129" t="s">
        <v>1187</v>
      </c>
      <c r="D114" s="130"/>
      <c r="E114" s="131"/>
      <c r="F114" s="132"/>
    </row>
    <row r="115" spans="1:6" s="133" customFormat="1" ht="12.75">
      <c r="A115" s="128"/>
      <c r="B115" s="129"/>
      <c r="C115" s="129" t="s">
        <v>1188</v>
      </c>
      <c r="D115" s="130"/>
      <c r="E115" s="131"/>
      <c r="F115" s="132">
        <v>0.341</v>
      </c>
    </row>
    <row r="116" spans="1:6" s="133" customFormat="1" ht="12.75">
      <c r="A116" s="128"/>
      <c r="B116" s="129"/>
      <c r="C116" s="129" t="s">
        <v>1189</v>
      </c>
      <c r="D116" s="130"/>
      <c r="E116" s="131"/>
      <c r="F116" s="132">
        <v>1.151</v>
      </c>
    </row>
    <row r="117" spans="1:6" s="85" customFormat="1" ht="12.75">
      <c r="A117" s="103" t="s">
        <v>873</v>
      </c>
      <c r="B117" s="104"/>
      <c r="C117" s="104"/>
      <c r="D117" s="135">
        <v>18.453</v>
      </c>
      <c r="E117" s="84"/>
      <c r="F117" s="136"/>
    </row>
    <row r="118" spans="1:6" s="133" customFormat="1" ht="12.75">
      <c r="A118" s="128"/>
      <c r="B118" s="128" t="s">
        <v>109</v>
      </c>
      <c r="C118" s="129"/>
      <c r="D118" s="130"/>
      <c r="E118" s="131">
        <v>16.311</v>
      </c>
      <c r="F118" s="132"/>
    </row>
    <row r="119" spans="1:6" s="133" customFormat="1" ht="12.75">
      <c r="A119" s="128"/>
      <c r="B119" s="128"/>
      <c r="C119" s="129" t="s">
        <v>1167</v>
      </c>
      <c r="D119" s="130"/>
      <c r="E119" s="131"/>
      <c r="F119" s="132">
        <v>5.523</v>
      </c>
    </row>
    <row r="120" spans="1:6" s="133" customFormat="1" ht="12.75">
      <c r="A120" s="128"/>
      <c r="B120" s="128"/>
      <c r="C120" s="129" t="s">
        <v>1190</v>
      </c>
      <c r="D120" s="130"/>
      <c r="E120" s="131"/>
      <c r="F120" s="132"/>
    </row>
    <row r="121" spans="1:6" s="133" customFormat="1" ht="12.75">
      <c r="A121" s="128"/>
      <c r="B121" s="128"/>
      <c r="C121" s="129" t="s">
        <v>1191</v>
      </c>
      <c r="D121" s="130"/>
      <c r="E121" s="131"/>
      <c r="F121" s="132">
        <v>3.697</v>
      </c>
    </row>
    <row r="122" spans="1:6" s="133" customFormat="1" ht="12.75">
      <c r="A122" s="128"/>
      <c r="B122" s="128"/>
      <c r="C122" s="129" t="s">
        <v>1192</v>
      </c>
      <c r="D122" s="130"/>
      <c r="E122" s="131"/>
      <c r="F122" s="132">
        <v>1.89</v>
      </c>
    </row>
    <row r="123" spans="1:6" s="133" customFormat="1" ht="12.75">
      <c r="A123" s="128"/>
      <c r="B123" s="128"/>
      <c r="C123" s="129" t="s">
        <v>875</v>
      </c>
      <c r="D123" s="130"/>
      <c r="E123" s="131"/>
      <c r="F123" s="132">
        <v>1.139</v>
      </c>
    </row>
    <row r="124" spans="1:6" s="133" customFormat="1" ht="12.75">
      <c r="A124" s="128"/>
      <c r="B124" s="128"/>
      <c r="C124" s="129" t="s">
        <v>1124</v>
      </c>
      <c r="D124" s="130"/>
      <c r="E124" s="131"/>
      <c r="F124" s="132">
        <v>0.566</v>
      </c>
    </row>
    <row r="125" spans="1:6" s="133" customFormat="1" ht="25.5">
      <c r="A125" s="128"/>
      <c r="B125" s="128"/>
      <c r="C125" s="129" t="s">
        <v>1193</v>
      </c>
      <c r="D125" s="130"/>
      <c r="E125" s="131"/>
      <c r="F125" s="132"/>
    </row>
    <row r="126" spans="1:6" s="133" customFormat="1" ht="12.75">
      <c r="A126" s="128"/>
      <c r="B126" s="128"/>
      <c r="C126" s="129" t="s">
        <v>1184</v>
      </c>
      <c r="D126" s="130"/>
      <c r="E126" s="131"/>
      <c r="F126" s="132">
        <v>1.993</v>
      </c>
    </row>
    <row r="127" spans="1:6" s="133" customFormat="1" ht="12.75">
      <c r="A127" s="128"/>
      <c r="B127" s="128"/>
      <c r="C127" s="129" t="s">
        <v>1090</v>
      </c>
      <c r="D127" s="130"/>
      <c r="E127" s="131"/>
      <c r="F127" s="132">
        <v>1.503</v>
      </c>
    </row>
    <row r="128" spans="1:6" s="133" customFormat="1" ht="12.75">
      <c r="A128" s="128"/>
      <c r="B128" s="128" t="s">
        <v>1095</v>
      </c>
      <c r="C128" s="129"/>
      <c r="D128" s="130"/>
      <c r="E128" s="131">
        <v>2.142</v>
      </c>
      <c r="F128" s="132">
        <v>2.142</v>
      </c>
    </row>
    <row r="129" spans="1:6" s="133" customFormat="1" ht="25.5">
      <c r="A129" s="103" t="s">
        <v>58</v>
      </c>
      <c r="B129" s="104"/>
      <c r="C129" s="104"/>
      <c r="D129" s="135">
        <v>10.247</v>
      </c>
      <c r="E129" s="131"/>
      <c r="F129" s="132"/>
    </row>
    <row r="130" spans="1:6" s="133" customFormat="1" ht="12.75">
      <c r="A130" s="128"/>
      <c r="B130" s="128" t="s">
        <v>1089</v>
      </c>
      <c r="C130" s="129"/>
      <c r="D130" s="130"/>
      <c r="E130" s="131">
        <v>7.001</v>
      </c>
      <c r="F130" s="132"/>
    </row>
    <row r="131" spans="1:6" s="133" customFormat="1" ht="12.75">
      <c r="A131" s="128"/>
      <c r="B131" s="128"/>
      <c r="C131" s="129" t="s">
        <v>960</v>
      </c>
      <c r="D131" s="130"/>
      <c r="E131" s="131"/>
      <c r="F131" s="132">
        <v>4.769</v>
      </c>
    </row>
    <row r="132" spans="1:6" s="133" customFormat="1" ht="12.75">
      <c r="A132" s="128"/>
      <c r="B132" s="128"/>
      <c r="C132" s="129" t="s">
        <v>877</v>
      </c>
      <c r="D132" s="130"/>
      <c r="E132" s="131"/>
      <c r="F132" s="132">
        <v>1.18</v>
      </c>
    </row>
    <row r="133" spans="1:6" s="133" customFormat="1" ht="12.75">
      <c r="A133" s="128"/>
      <c r="B133" s="128"/>
      <c r="C133" s="129" t="s">
        <v>961</v>
      </c>
      <c r="D133" s="130"/>
      <c r="E133" s="131"/>
      <c r="F133" s="132">
        <v>1.052</v>
      </c>
    </row>
    <row r="134" spans="1:6" s="133" customFormat="1" ht="12.75">
      <c r="A134" s="128"/>
      <c r="B134" s="128" t="s">
        <v>112</v>
      </c>
      <c r="C134" s="129"/>
      <c r="D134" s="130"/>
      <c r="E134" s="131">
        <v>3.246</v>
      </c>
      <c r="F134" s="132">
        <v>3.246</v>
      </c>
    </row>
    <row r="135" spans="1:6" s="133" customFormat="1" ht="25.5">
      <c r="A135" s="103" t="s">
        <v>878</v>
      </c>
      <c r="B135" s="104"/>
      <c r="C135" s="104"/>
      <c r="D135" s="135">
        <v>3.95</v>
      </c>
      <c r="E135" s="131"/>
      <c r="F135" s="132"/>
    </row>
    <row r="136" spans="1:6" s="133" customFormat="1" ht="12.75">
      <c r="A136" s="128"/>
      <c r="B136" s="128" t="s">
        <v>114</v>
      </c>
      <c r="C136" s="129"/>
      <c r="D136" s="130"/>
      <c r="E136" s="131">
        <v>1.484</v>
      </c>
      <c r="F136" s="132"/>
    </row>
    <row r="137" spans="1:6" s="133" customFormat="1" ht="12.75">
      <c r="A137" s="128"/>
      <c r="B137" s="128"/>
      <c r="C137" s="129" t="s">
        <v>1168</v>
      </c>
      <c r="D137" s="130"/>
      <c r="E137" s="131"/>
      <c r="F137" s="132">
        <v>0.889</v>
      </c>
    </row>
    <row r="138" spans="1:6" s="133" customFormat="1" ht="12.75">
      <c r="A138" s="128"/>
      <c r="B138" s="128"/>
      <c r="C138" s="129" t="s">
        <v>1169</v>
      </c>
      <c r="D138" s="130"/>
      <c r="E138" s="131"/>
      <c r="F138" s="132">
        <v>0.595</v>
      </c>
    </row>
    <row r="139" spans="1:6" s="133" customFormat="1" ht="12.75">
      <c r="A139" s="128"/>
      <c r="B139" s="128" t="s">
        <v>115</v>
      </c>
      <c r="C139" s="129"/>
      <c r="D139" s="130"/>
      <c r="E139" s="131">
        <v>1.799</v>
      </c>
      <c r="F139" s="132"/>
    </row>
    <row r="140" spans="1:6" s="133" customFormat="1" ht="12.75">
      <c r="A140" s="128"/>
      <c r="B140" s="128"/>
      <c r="C140" s="129" t="s">
        <v>965</v>
      </c>
      <c r="D140" s="130"/>
      <c r="E140" s="131"/>
      <c r="F140" s="132">
        <v>0.54</v>
      </c>
    </row>
    <row r="141" spans="1:6" s="133" customFormat="1" ht="25.5">
      <c r="A141" s="128"/>
      <c r="B141" s="128"/>
      <c r="C141" s="129" t="s">
        <v>1170</v>
      </c>
      <c r="D141" s="130"/>
      <c r="E141" s="131"/>
      <c r="F141" s="132">
        <v>1.259</v>
      </c>
    </row>
    <row r="142" spans="1:6" s="133" customFormat="1" ht="12.75">
      <c r="A142" s="128"/>
      <c r="B142" s="128" t="s">
        <v>1194</v>
      </c>
      <c r="C142" s="129"/>
      <c r="D142" s="130"/>
      <c r="E142" s="131">
        <v>0.667</v>
      </c>
      <c r="F142" s="132">
        <v>0.667</v>
      </c>
    </row>
    <row r="143" spans="1:6" s="133" customFormat="1" ht="25.5">
      <c r="A143" s="103" t="s">
        <v>879</v>
      </c>
      <c r="B143" s="104"/>
      <c r="C143" s="104"/>
      <c r="D143" s="135">
        <v>7.878</v>
      </c>
      <c r="E143" s="131"/>
      <c r="F143" s="132"/>
    </row>
    <row r="144" spans="1:6" s="133" customFormat="1" ht="25.5">
      <c r="A144" s="128"/>
      <c r="B144" s="128" t="s">
        <v>118</v>
      </c>
      <c r="C144" s="129"/>
      <c r="D144" s="130"/>
      <c r="E144" s="131">
        <v>1.428</v>
      </c>
      <c r="F144" s="132">
        <v>1.428</v>
      </c>
    </row>
    <row r="145" spans="1:6" ht="12.75">
      <c r="A145" s="17"/>
      <c r="B145" s="17" t="s">
        <v>1195</v>
      </c>
      <c r="C145" s="18"/>
      <c r="D145" s="47"/>
      <c r="E145" s="48">
        <v>3.215</v>
      </c>
      <c r="F145" s="49"/>
    </row>
    <row r="146" spans="1:6" ht="25.5">
      <c r="A146" s="17"/>
      <c r="B146" s="17"/>
      <c r="C146" s="18" t="s">
        <v>1173</v>
      </c>
      <c r="D146" s="47"/>
      <c r="E146" s="48"/>
      <c r="F146" s="49">
        <v>1.37</v>
      </c>
    </row>
    <row r="147" spans="1:6" ht="25.5">
      <c r="A147" s="17"/>
      <c r="B147" s="17"/>
      <c r="C147" s="18" t="s">
        <v>1174</v>
      </c>
      <c r="D147" s="47"/>
      <c r="E147" s="48"/>
      <c r="F147" s="49">
        <v>0.158</v>
      </c>
    </row>
    <row r="148" spans="1:6" ht="12.75">
      <c r="A148" s="17"/>
      <c r="B148" s="17"/>
      <c r="C148" s="18" t="s">
        <v>1171</v>
      </c>
      <c r="D148" s="47"/>
      <c r="E148" s="48"/>
      <c r="F148" s="49">
        <v>0.474</v>
      </c>
    </row>
    <row r="149" spans="1:6" ht="25.5">
      <c r="A149" s="17"/>
      <c r="B149" s="17"/>
      <c r="C149" s="18" t="s">
        <v>1196</v>
      </c>
      <c r="D149" s="47"/>
      <c r="E149" s="48"/>
      <c r="F149" s="49">
        <v>1.073</v>
      </c>
    </row>
    <row r="150" spans="1:6" ht="12.75">
      <c r="A150" s="17"/>
      <c r="B150" s="17"/>
      <c r="C150" s="18" t="s">
        <v>1172</v>
      </c>
      <c r="D150" s="47"/>
      <c r="E150" s="48"/>
      <c r="F150" s="49">
        <v>0.14</v>
      </c>
    </row>
    <row r="151" spans="1:6" ht="12.75">
      <c r="A151" s="17"/>
      <c r="B151" s="17" t="s">
        <v>1197</v>
      </c>
      <c r="C151" s="18"/>
      <c r="D151" s="47"/>
      <c r="E151" s="48">
        <v>0.921</v>
      </c>
      <c r="F151" s="49">
        <v>0.921</v>
      </c>
    </row>
    <row r="152" spans="1:6" ht="12.75">
      <c r="A152" s="17"/>
      <c r="B152" s="17" t="s">
        <v>1198</v>
      </c>
      <c r="C152" s="18"/>
      <c r="D152" s="47"/>
      <c r="E152" s="48">
        <v>2.314</v>
      </c>
      <c r="F152" s="49"/>
    </row>
    <row r="153" spans="1:6" ht="12.75">
      <c r="A153" s="17"/>
      <c r="B153" s="18"/>
      <c r="C153" s="18" t="s">
        <v>1127</v>
      </c>
      <c r="D153" s="47"/>
      <c r="E153" s="48"/>
      <c r="F153" s="49">
        <v>0.26</v>
      </c>
    </row>
    <row r="154" spans="1:6" ht="25.5">
      <c r="A154" s="17"/>
      <c r="B154" s="18"/>
      <c r="C154" s="18" t="s">
        <v>1199</v>
      </c>
      <c r="D154" s="47"/>
      <c r="E154" s="48"/>
      <c r="F154" s="49"/>
    </row>
    <row r="155" spans="1:6" ht="12.75">
      <c r="A155" s="17"/>
      <c r="B155" s="18"/>
      <c r="C155" s="18" t="s">
        <v>1184</v>
      </c>
      <c r="D155" s="47"/>
      <c r="E155" s="48"/>
      <c r="F155" s="49">
        <v>0.02</v>
      </c>
    </row>
    <row r="156" spans="1:6" ht="12.75">
      <c r="A156" s="17"/>
      <c r="B156" s="18"/>
      <c r="C156" s="18" t="s">
        <v>1090</v>
      </c>
      <c r="D156" s="47"/>
      <c r="E156" s="48"/>
      <c r="F156" s="49">
        <v>0.184</v>
      </c>
    </row>
    <row r="157" spans="1:6" ht="12.75">
      <c r="A157" s="17"/>
      <c r="B157" s="18"/>
      <c r="C157" s="18" t="s">
        <v>1128</v>
      </c>
      <c r="D157" s="47"/>
      <c r="E157" s="48"/>
      <c r="F157" s="49">
        <v>1.85</v>
      </c>
    </row>
    <row r="158" spans="1:6" s="85" customFormat="1" ht="12.75">
      <c r="A158" s="107" t="s">
        <v>892</v>
      </c>
      <c r="B158" s="108"/>
      <c r="C158" s="108"/>
      <c r="D158" s="137">
        <v>100</v>
      </c>
      <c r="E158" s="138">
        <v>100</v>
      </c>
      <c r="F158" s="139">
        <v>100</v>
      </c>
    </row>
    <row r="159" spans="1:6" s="3" customFormat="1" ht="12.75">
      <c r="A159" s="350"/>
      <c r="B159" s="350"/>
      <c r="C159" s="83"/>
      <c r="D159" s="84"/>
      <c r="E159" s="84"/>
      <c r="F159" s="84"/>
    </row>
    <row r="160" ht="12.75">
      <c r="A160" s="60" t="s">
        <v>216</v>
      </c>
    </row>
    <row r="161" ht="12.75">
      <c r="A161" s="60" t="s">
        <v>221</v>
      </c>
    </row>
    <row r="162" ht="12.75">
      <c r="A162" s="60" t="s">
        <v>217</v>
      </c>
    </row>
    <row r="163" ht="12.75">
      <c r="A163" s="60" t="s">
        <v>223</v>
      </c>
    </row>
    <row r="164" ht="12.75">
      <c r="A164" s="60" t="s">
        <v>218</v>
      </c>
    </row>
    <row r="165" ht="12.75">
      <c r="A165" s="60" t="s">
        <v>219</v>
      </c>
    </row>
    <row r="167" s="88" customFormat="1" ht="15">
      <c r="A167" s="92" t="s">
        <v>1214</v>
      </c>
    </row>
  </sheetData>
  <mergeCells count="4">
    <mergeCell ref="A159:B159"/>
    <mergeCell ref="A7:F7"/>
    <mergeCell ref="A12:D12"/>
    <mergeCell ref="A9:F9"/>
  </mergeCells>
  <printOptions/>
  <pageMargins left="0.24" right="0.3" top="0.3" bottom="0.29" header="0.33" footer="0.28"/>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44"/>
  </sheetPr>
  <dimension ref="A1:F161"/>
  <sheetViews>
    <sheetView showGridLines="0" workbookViewId="0" topLeftCell="A1">
      <selection activeCell="A1" sqref="A1"/>
    </sheetView>
  </sheetViews>
  <sheetFormatPr defaultColWidth="9.140625" defaultRowHeight="12.75"/>
  <cols>
    <col min="1" max="1" width="16.421875" style="24" customWidth="1"/>
    <col min="2" max="2" width="23.140625" style="24" customWidth="1"/>
    <col min="3" max="3" width="23.421875" style="24" customWidth="1"/>
    <col min="4" max="4" width="9.421875" style="81" customWidth="1"/>
    <col min="5" max="5" width="10.8515625" style="63" customWidth="1"/>
    <col min="6" max="6" width="15.28125" style="63" customWidth="1"/>
    <col min="7" max="16384" width="9.140625" style="63" customWidth="1"/>
  </cols>
  <sheetData>
    <row r="1" spans="1:6" s="88" customFormat="1" ht="43.5" customHeight="1">
      <c r="A1" s="86" t="s">
        <v>1023</v>
      </c>
      <c r="B1" s="87"/>
      <c r="C1" s="87"/>
      <c r="D1" s="87"/>
      <c r="E1" s="87"/>
      <c r="F1" s="87"/>
    </row>
    <row r="2" s="2" customFormat="1" ht="15.75">
      <c r="A2" s="2" t="s">
        <v>883</v>
      </c>
    </row>
    <row r="3" s="62" customFormat="1" ht="11.25">
      <c r="A3" s="62" t="s">
        <v>794</v>
      </c>
    </row>
    <row r="4" s="88" customFormat="1" ht="15">
      <c r="A4" s="89" t="s">
        <v>244</v>
      </c>
    </row>
    <row r="5" s="90" customFormat="1" ht="12">
      <c r="A5" s="90" t="s">
        <v>229</v>
      </c>
    </row>
    <row r="6" spans="1:6" s="64" customFormat="1" ht="11.25">
      <c r="A6" s="91"/>
      <c r="B6" s="91"/>
      <c r="C6" s="91"/>
      <c r="D6" s="91"/>
      <c r="E6" s="91"/>
      <c r="F6" s="91"/>
    </row>
    <row r="7" spans="1:6" ht="15.75" customHeight="1">
      <c r="A7" s="346" t="s">
        <v>1078</v>
      </c>
      <c r="B7" s="346"/>
      <c r="C7" s="346"/>
      <c r="D7" s="346"/>
      <c r="E7" s="346"/>
      <c r="F7" s="346"/>
    </row>
    <row r="8" spans="1:6" ht="18" customHeight="1">
      <c r="A8" s="352" t="s">
        <v>74</v>
      </c>
      <c r="B8" s="352"/>
      <c r="C8" s="352"/>
      <c r="D8" s="352"/>
      <c r="E8" s="352"/>
      <c r="F8" s="352"/>
    </row>
    <row r="9" spans="1:6" ht="34.5" customHeight="1">
      <c r="A9" s="352" t="s">
        <v>57</v>
      </c>
      <c r="B9" s="352"/>
      <c r="C9" s="352"/>
      <c r="D9" s="352"/>
      <c r="E9" s="352"/>
      <c r="F9" s="352"/>
    </row>
    <row r="10" spans="1:6" ht="12.75">
      <c r="A10" s="225"/>
      <c r="B10" s="225"/>
      <c r="C10" s="225"/>
      <c r="D10" s="225"/>
      <c r="E10" s="225"/>
      <c r="F10" s="225"/>
    </row>
    <row r="11" spans="1:6" ht="12.75">
      <c r="A11" s="57" t="s">
        <v>56</v>
      </c>
      <c r="B11" s="60"/>
      <c r="C11" s="60"/>
      <c r="D11" s="60"/>
      <c r="E11" s="60"/>
      <c r="F11" s="60"/>
    </row>
    <row r="12" spans="1:4" ht="12.75">
      <c r="A12" s="342" t="s">
        <v>28</v>
      </c>
      <c r="B12" s="342"/>
      <c r="C12" s="342"/>
      <c r="D12" s="342"/>
    </row>
    <row r="13" spans="1:6" ht="12.75">
      <c r="A13" s="23" t="s">
        <v>854</v>
      </c>
      <c r="B13" s="77" t="s">
        <v>855</v>
      </c>
      <c r="C13" s="78" t="s">
        <v>1098</v>
      </c>
      <c r="D13" s="14" t="s">
        <v>854</v>
      </c>
      <c r="E13" s="15" t="s">
        <v>855</v>
      </c>
      <c r="F13" s="79" t="s">
        <v>1098</v>
      </c>
    </row>
    <row r="14" spans="1:6" s="85" customFormat="1" ht="12.75">
      <c r="A14" s="94" t="s">
        <v>856</v>
      </c>
      <c r="B14" s="95"/>
      <c r="C14" s="95"/>
      <c r="D14" s="125">
        <v>21.287</v>
      </c>
      <c r="E14" s="140"/>
      <c r="F14" s="127"/>
    </row>
    <row r="15" spans="1:6" s="133" customFormat="1" ht="12.75">
      <c r="A15" s="128"/>
      <c r="B15" s="141" t="s">
        <v>86</v>
      </c>
      <c r="C15" s="129"/>
      <c r="D15" s="130"/>
      <c r="E15" s="142">
        <v>2.023</v>
      </c>
      <c r="F15" s="132"/>
    </row>
    <row r="16" spans="1:6" s="133" customFormat="1" ht="12.75">
      <c r="A16" s="128"/>
      <c r="B16" s="141"/>
      <c r="C16" s="129" t="s">
        <v>895</v>
      </c>
      <c r="D16" s="130"/>
      <c r="E16" s="142"/>
      <c r="F16" s="132">
        <v>1.328</v>
      </c>
    </row>
    <row r="17" spans="1:6" s="133" customFormat="1" ht="12.75">
      <c r="A17" s="128"/>
      <c r="B17" s="141"/>
      <c r="C17" s="129" t="s">
        <v>125</v>
      </c>
      <c r="D17" s="130"/>
      <c r="E17" s="142"/>
      <c r="F17" s="132">
        <v>0.397</v>
      </c>
    </row>
    <row r="18" spans="1:6" s="133" customFormat="1" ht="12.75">
      <c r="A18" s="128"/>
      <c r="B18" s="141"/>
      <c r="C18" s="129" t="s">
        <v>1099</v>
      </c>
      <c r="D18" s="130"/>
      <c r="E18" s="142"/>
      <c r="F18" s="132">
        <v>0.143</v>
      </c>
    </row>
    <row r="19" spans="1:6" s="133" customFormat="1" ht="12.75">
      <c r="A19" s="128"/>
      <c r="B19" s="141"/>
      <c r="C19" s="129" t="s">
        <v>896</v>
      </c>
      <c r="D19" s="130"/>
      <c r="E19" s="142"/>
      <c r="F19" s="132">
        <v>0.155</v>
      </c>
    </row>
    <row r="20" spans="1:6" s="133" customFormat="1" ht="12.75">
      <c r="A20" s="128"/>
      <c r="B20" s="141" t="s">
        <v>87</v>
      </c>
      <c r="C20" s="129"/>
      <c r="D20" s="130"/>
      <c r="E20" s="142">
        <v>2.257</v>
      </c>
      <c r="F20" s="132"/>
    </row>
    <row r="21" spans="1:6" s="133" customFormat="1" ht="12.75">
      <c r="A21" s="128"/>
      <c r="B21" s="141"/>
      <c r="C21" s="129" t="s">
        <v>897</v>
      </c>
      <c r="D21" s="130"/>
      <c r="E21" s="142"/>
      <c r="F21" s="132">
        <v>0.998</v>
      </c>
    </row>
    <row r="22" spans="1:6" s="133" customFormat="1" ht="12.75">
      <c r="A22" s="128"/>
      <c r="B22" s="141"/>
      <c r="C22" s="129" t="s">
        <v>857</v>
      </c>
      <c r="D22" s="130"/>
      <c r="E22" s="142"/>
      <c r="F22" s="132">
        <v>0.866</v>
      </c>
    </row>
    <row r="23" spans="1:6" s="133" customFormat="1" ht="12.75">
      <c r="A23" s="128"/>
      <c r="B23" s="141"/>
      <c r="C23" s="129" t="s">
        <v>898</v>
      </c>
      <c r="D23" s="130"/>
      <c r="E23" s="142"/>
      <c r="F23" s="132">
        <v>0.24</v>
      </c>
    </row>
    <row r="24" spans="1:6" s="133" customFormat="1" ht="12.75">
      <c r="A24" s="128"/>
      <c r="B24" s="141"/>
      <c r="C24" s="129" t="s">
        <v>899</v>
      </c>
      <c r="D24" s="130"/>
      <c r="E24" s="142"/>
      <c r="F24" s="132">
        <v>0.153</v>
      </c>
    </row>
    <row r="25" spans="1:6" s="133" customFormat="1" ht="12.75" customHeight="1">
      <c r="A25" s="128"/>
      <c r="B25" s="141" t="s">
        <v>88</v>
      </c>
      <c r="C25" s="129"/>
      <c r="D25" s="130"/>
      <c r="E25" s="142">
        <v>4.928</v>
      </c>
      <c r="F25" s="132"/>
    </row>
    <row r="26" spans="1:6" s="133" customFormat="1" ht="12.75" customHeight="1">
      <c r="A26" s="128"/>
      <c r="B26" s="141"/>
      <c r="C26" s="129" t="s">
        <v>900</v>
      </c>
      <c r="D26" s="130"/>
      <c r="E26" s="142"/>
      <c r="F26" s="132">
        <v>1.981</v>
      </c>
    </row>
    <row r="27" spans="1:6" s="133" customFormat="1" ht="12.75" customHeight="1">
      <c r="A27" s="128"/>
      <c r="B27" s="141"/>
      <c r="C27" s="129" t="s">
        <v>134</v>
      </c>
      <c r="D27" s="130"/>
      <c r="E27" s="142"/>
      <c r="F27" s="132">
        <v>0.747</v>
      </c>
    </row>
    <row r="28" spans="1:6" s="133" customFormat="1" ht="12.75" customHeight="1">
      <c r="A28" s="128"/>
      <c r="B28" s="141"/>
      <c r="C28" s="129" t="s">
        <v>901</v>
      </c>
      <c r="D28" s="130"/>
      <c r="E28" s="142"/>
      <c r="F28" s="132">
        <v>0.233</v>
      </c>
    </row>
    <row r="29" spans="1:6" s="133" customFormat="1" ht="12.75" customHeight="1">
      <c r="A29" s="128"/>
      <c r="B29" s="141"/>
      <c r="C29" s="129" t="s">
        <v>902</v>
      </c>
      <c r="D29" s="130"/>
      <c r="E29" s="142"/>
      <c r="F29" s="132">
        <v>0.617</v>
      </c>
    </row>
    <row r="30" spans="1:6" s="133" customFormat="1" ht="12.75" customHeight="1">
      <c r="A30" s="128"/>
      <c r="B30" s="141"/>
      <c r="C30" s="129" t="s">
        <v>903</v>
      </c>
      <c r="D30" s="130"/>
      <c r="E30" s="142"/>
      <c r="F30" s="132">
        <v>0.431</v>
      </c>
    </row>
    <row r="31" spans="1:6" s="133" customFormat="1" ht="12.75" customHeight="1">
      <c r="A31" s="128"/>
      <c r="B31" s="141"/>
      <c r="C31" s="129" t="s">
        <v>858</v>
      </c>
      <c r="D31" s="130"/>
      <c r="E31" s="142"/>
      <c r="F31" s="132">
        <v>0.5</v>
      </c>
    </row>
    <row r="32" spans="1:6" s="133" customFormat="1" ht="12.75" customHeight="1">
      <c r="A32" s="128"/>
      <c r="B32" s="141"/>
      <c r="C32" s="129" t="s">
        <v>1101</v>
      </c>
      <c r="D32" s="130"/>
      <c r="E32" s="142"/>
      <c r="F32" s="132">
        <v>0.419</v>
      </c>
    </row>
    <row r="33" spans="1:6" s="133" customFormat="1" ht="25.5">
      <c r="A33" s="128"/>
      <c r="B33" s="141" t="s">
        <v>89</v>
      </c>
      <c r="C33" s="129"/>
      <c r="D33" s="130"/>
      <c r="E33" s="142">
        <v>1.691</v>
      </c>
      <c r="F33" s="132"/>
    </row>
    <row r="34" spans="1:6" s="133" customFormat="1" ht="12.75">
      <c r="A34" s="128"/>
      <c r="B34" s="141"/>
      <c r="C34" s="129" t="s">
        <v>905</v>
      </c>
      <c r="D34" s="130"/>
      <c r="E34" s="142"/>
      <c r="F34" s="132">
        <v>0.828</v>
      </c>
    </row>
    <row r="35" spans="1:6" s="133" customFormat="1" ht="12.75">
      <c r="A35" s="128"/>
      <c r="B35" s="141"/>
      <c r="C35" s="129" t="s">
        <v>1130</v>
      </c>
      <c r="D35" s="130"/>
      <c r="E35" s="142"/>
      <c r="F35" s="132">
        <v>0.238</v>
      </c>
    </row>
    <row r="36" spans="1:6" s="133" customFormat="1" ht="12.75">
      <c r="A36" s="128"/>
      <c r="B36" s="141"/>
      <c r="C36" s="129" t="s">
        <v>1131</v>
      </c>
      <c r="D36" s="130"/>
      <c r="E36" s="142"/>
      <c r="F36" s="132">
        <v>0.624</v>
      </c>
    </row>
    <row r="37" spans="1:6" s="133" customFormat="1" ht="25.5">
      <c r="A37" s="128"/>
      <c r="B37" s="141" t="s">
        <v>90</v>
      </c>
      <c r="C37" s="129"/>
      <c r="D37" s="130"/>
      <c r="E37" s="142">
        <v>0.896</v>
      </c>
      <c r="F37" s="132"/>
    </row>
    <row r="38" spans="1:6" s="133" customFormat="1" ht="12.75">
      <c r="A38" s="128"/>
      <c r="B38" s="141"/>
      <c r="C38" s="129" t="s">
        <v>906</v>
      </c>
      <c r="D38" s="130"/>
      <c r="E38" s="142"/>
      <c r="F38" s="132">
        <v>0.232</v>
      </c>
    </row>
    <row r="39" spans="1:6" s="133" customFormat="1" ht="12.75">
      <c r="A39" s="128"/>
      <c r="B39" s="141"/>
      <c r="C39" s="129" t="s">
        <v>1132</v>
      </c>
      <c r="D39" s="130"/>
      <c r="E39" s="142"/>
      <c r="F39" s="132">
        <v>0.251</v>
      </c>
    </row>
    <row r="40" spans="1:6" s="133" customFormat="1" ht="25.5">
      <c r="A40" s="128"/>
      <c r="B40" s="141"/>
      <c r="C40" s="129" t="s">
        <v>1148</v>
      </c>
      <c r="D40" s="130"/>
      <c r="E40" s="142"/>
      <c r="F40" s="132">
        <v>0.413</v>
      </c>
    </row>
    <row r="41" spans="1:6" s="133" customFormat="1" ht="25.5">
      <c r="A41" s="128"/>
      <c r="B41" s="141" t="s">
        <v>91</v>
      </c>
      <c r="C41" s="134"/>
      <c r="D41" s="130"/>
      <c r="E41" s="142">
        <v>2.751</v>
      </c>
      <c r="F41" s="132"/>
    </row>
    <row r="42" spans="1:6" s="133" customFormat="1" ht="15.75" customHeight="1">
      <c r="A42" s="128"/>
      <c r="B42" s="141"/>
      <c r="C42" s="129" t="s">
        <v>909</v>
      </c>
      <c r="D42" s="130"/>
      <c r="E42" s="142"/>
      <c r="F42" s="132">
        <v>0.973</v>
      </c>
    </row>
    <row r="43" spans="1:6" s="133" customFormat="1" ht="14.25" customHeight="1">
      <c r="A43" s="128"/>
      <c r="B43" s="141"/>
      <c r="C43" s="129" t="s">
        <v>1202</v>
      </c>
      <c r="D43" s="130"/>
      <c r="E43" s="142"/>
      <c r="F43" s="132">
        <v>0.431</v>
      </c>
    </row>
    <row r="44" spans="1:6" s="133" customFormat="1" ht="12.75">
      <c r="A44" s="128"/>
      <c r="B44" s="141"/>
      <c r="C44" s="129" t="s">
        <v>1145</v>
      </c>
      <c r="D44" s="130"/>
      <c r="E44" s="142"/>
      <c r="F44" s="132">
        <v>1.347</v>
      </c>
    </row>
    <row r="45" spans="1:6" s="133" customFormat="1" ht="25.5">
      <c r="A45" s="128"/>
      <c r="B45" s="141" t="s">
        <v>92</v>
      </c>
      <c r="C45" s="129"/>
      <c r="D45" s="130"/>
      <c r="E45" s="142">
        <v>4.633</v>
      </c>
      <c r="F45" s="132"/>
    </row>
    <row r="46" spans="1:6" s="133" customFormat="1" ht="12.75">
      <c r="A46" s="128"/>
      <c r="B46" s="141"/>
      <c r="C46" s="129" t="s">
        <v>1104</v>
      </c>
      <c r="D46" s="130"/>
      <c r="E46" s="142"/>
      <c r="F46" s="132">
        <v>2.232</v>
      </c>
    </row>
    <row r="47" spans="1:6" s="133" customFormat="1" ht="12.75">
      <c r="A47" s="128"/>
      <c r="B47" s="141"/>
      <c r="C47" s="129" t="s">
        <v>1201</v>
      </c>
      <c r="D47" s="130"/>
      <c r="E47" s="142"/>
      <c r="F47" s="132">
        <v>2.401</v>
      </c>
    </row>
    <row r="48" spans="1:6" s="133" customFormat="1" ht="12.75">
      <c r="A48" s="128"/>
      <c r="B48" s="141" t="s">
        <v>913</v>
      </c>
      <c r="C48" s="129"/>
      <c r="D48" s="130"/>
      <c r="E48" s="142">
        <v>2.108</v>
      </c>
      <c r="F48" s="132"/>
    </row>
    <row r="49" spans="1:6" s="133" customFormat="1" ht="12.75">
      <c r="A49" s="128"/>
      <c r="B49" s="143"/>
      <c r="C49" s="129" t="s">
        <v>914</v>
      </c>
      <c r="D49" s="130"/>
      <c r="E49" s="142"/>
      <c r="F49" s="132">
        <v>0.4</v>
      </c>
    </row>
    <row r="50" spans="1:6" s="133" customFormat="1" ht="12.75">
      <c r="A50" s="128"/>
      <c r="B50" s="143"/>
      <c r="C50" s="129" t="s">
        <v>1106</v>
      </c>
      <c r="D50" s="130"/>
      <c r="E50" s="142"/>
      <c r="F50" s="132">
        <v>0.1</v>
      </c>
    </row>
    <row r="51" spans="1:6" s="133" customFormat="1" ht="12.75">
      <c r="A51" s="128"/>
      <c r="B51" s="143"/>
      <c r="C51" s="129" t="s">
        <v>1200</v>
      </c>
      <c r="D51" s="130"/>
      <c r="E51" s="142"/>
      <c r="F51" s="132">
        <v>0.075</v>
      </c>
    </row>
    <row r="52" spans="1:6" s="133" customFormat="1" ht="12.75">
      <c r="A52" s="128"/>
      <c r="B52" s="143"/>
      <c r="C52" s="129" t="s">
        <v>1151</v>
      </c>
      <c r="D52" s="130"/>
      <c r="E52" s="142"/>
      <c r="F52" s="132">
        <v>0.453</v>
      </c>
    </row>
    <row r="53" spans="1:6" s="133" customFormat="1" ht="25.5">
      <c r="A53" s="128"/>
      <c r="B53" s="143"/>
      <c r="C53" s="129" t="s">
        <v>1203</v>
      </c>
      <c r="D53" s="130"/>
      <c r="E53" s="142"/>
      <c r="F53" s="132">
        <v>0.243</v>
      </c>
    </row>
    <row r="54" spans="1:6" s="133" customFormat="1" ht="12.75">
      <c r="A54" s="128"/>
      <c r="B54" s="143"/>
      <c r="C54" s="129" t="s">
        <v>1108</v>
      </c>
      <c r="D54" s="130"/>
      <c r="E54" s="142"/>
      <c r="F54" s="132">
        <v>0.243</v>
      </c>
    </row>
    <row r="55" spans="1:6" s="133" customFormat="1" ht="12.75">
      <c r="A55" s="128"/>
      <c r="B55" s="143"/>
      <c r="C55" s="129" t="s">
        <v>1153</v>
      </c>
      <c r="D55" s="130"/>
      <c r="E55" s="142"/>
      <c r="F55" s="132">
        <v>0.178</v>
      </c>
    </row>
    <row r="56" spans="1:6" s="133" customFormat="1" ht="12.75">
      <c r="A56" s="128"/>
      <c r="B56" s="143"/>
      <c r="C56" s="129" t="s">
        <v>860</v>
      </c>
      <c r="D56" s="130"/>
      <c r="E56" s="142"/>
      <c r="F56" s="132">
        <v>0.416</v>
      </c>
    </row>
    <row r="57" spans="1:6" s="85" customFormat="1" ht="12.75">
      <c r="A57" s="103" t="s">
        <v>861</v>
      </c>
      <c r="B57" s="104"/>
      <c r="C57" s="104"/>
      <c r="D57" s="135">
        <v>7.826</v>
      </c>
      <c r="E57" s="142"/>
      <c r="F57" s="136"/>
    </row>
    <row r="58" spans="1:6" s="133" customFormat="1" ht="25.5">
      <c r="A58" s="128"/>
      <c r="B58" s="141" t="s">
        <v>1180</v>
      </c>
      <c r="C58" s="129"/>
      <c r="D58" s="130"/>
      <c r="E58" s="142">
        <v>2.347</v>
      </c>
      <c r="F58" s="132"/>
    </row>
    <row r="59" spans="1:6" s="133" customFormat="1" ht="12.75">
      <c r="A59" s="128"/>
      <c r="B59" s="141"/>
      <c r="C59" s="129" t="s">
        <v>1109</v>
      </c>
      <c r="D59" s="130"/>
      <c r="E59" s="142"/>
      <c r="F59" s="132">
        <v>1.039</v>
      </c>
    </row>
    <row r="60" spans="1:6" s="133" customFormat="1" ht="12.75">
      <c r="A60" s="128"/>
      <c r="B60" s="141"/>
      <c r="C60" s="129" t="s">
        <v>1110</v>
      </c>
      <c r="D60" s="130"/>
      <c r="E60" s="142"/>
      <c r="F60" s="132">
        <v>0.161</v>
      </c>
    </row>
    <row r="61" spans="1:6" s="133" customFormat="1" ht="12.75">
      <c r="A61" s="128"/>
      <c r="B61" s="141"/>
      <c r="C61" s="129" t="s">
        <v>922</v>
      </c>
      <c r="D61" s="130"/>
      <c r="E61" s="142"/>
      <c r="F61" s="132">
        <v>0.42</v>
      </c>
    </row>
    <row r="62" spans="1:6" s="133" customFormat="1" ht="25.5">
      <c r="A62" s="128"/>
      <c r="B62" s="141"/>
      <c r="C62" s="129" t="s">
        <v>166</v>
      </c>
      <c r="D62" s="130"/>
      <c r="E62" s="142"/>
      <c r="F62" s="132">
        <v>0.218</v>
      </c>
    </row>
    <row r="63" spans="1:6" s="133" customFormat="1" ht="12.75">
      <c r="A63" s="128"/>
      <c r="B63" s="141"/>
      <c r="C63" s="129" t="s">
        <v>863</v>
      </c>
      <c r="D63" s="130"/>
      <c r="E63" s="142"/>
      <c r="F63" s="132">
        <v>0.509</v>
      </c>
    </row>
    <row r="64" spans="1:6" s="133" customFormat="1" ht="25.5">
      <c r="A64" s="128"/>
      <c r="B64" s="141" t="s">
        <v>864</v>
      </c>
      <c r="C64" s="129"/>
      <c r="D64" s="130"/>
      <c r="E64" s="142">
        <v>3.268</v>
      </c>
      <c r="F64" s="132"/>
    </row>
    <row r="65" spans="1:6" s="133" customFormat="1" ht="12.75">
      <c r="A65" s="128"/>
      <c r="B65" s="141"/>
      <c r="C65" s="129" t="s">
        <v>1134</v>
      </c>
      <c r="D65" s="130"/>
      <c r="E65" s="142"/>
      <c r="F65" s="132">
        <v>2.016</v>
      </c>
    </row>
    <row r="66" spans="1:6" s="133" customFormat="1" ht="12.75">
      <c r="A66" s="128"/>
      <c r="B66" s="141"/>
      <c r="C66" s="129" t="s">
        <v>1112</v>
      </c>
      <c r="D66" s="130"/>
      <c r="E66" s="142"/>
      <c r="F66" s="132">
        <v>0.265</v>
      </c>
    </row>
    <row r="67" spans="1:6" s="133" customFormat="1" ht="25.5">
      <c r="A67" s="128"/>
      <c r="B67" s="141"/>
      <c r="C67" s="129" t="s">
        <v>925</v>
      </c>
      <c r="D67" s="130"/>
      <c r="E67" s="142"/>
      <c r="F67" s="132">
        <v>0.557</v>
      </c>
    </row>
    <row r="68" spans="1:6" s="133" customFormat="1" ht="12.75">
      <c r="A68" s="128"/>
      <c r="B68" s="141"/>
      <c r="C68" s="129" t="s">
        <v>865</v>
      </c>
      <c r="D68" s="130"/>
      <c r="E68" s="142"/>
      <c r="F68" s="132">
        <v>0.43</v>
      </c>
    </row>
    <row r="69" spans="1:6" s="133" customFormat="1" ht="25.5">
      <c r="A69" s="128"/>
      <c r="B69" s="141" t="s">
        <v>1204</v>
      </c>
      <c r="C69" s="129"/>
      <c r="D69" s="130"/>
      <c r="E69" s="142">
        <v>0.462</v>
      </c>
      <c r="F69" s="255">
        <v>0.462</v>
      </c>
    </row>
    <row r="70" spans="1:6" s="133" customFormat="1" ht="12.75">
      <c r="A70" s="128"/>
      <c r="B70" s="141" t="s">
        <v>97</v>
      </c>
      <c r="C70" s="129"/>
      <c r="D70" s="130"/>
      <c r="E70" s="142">
        <v>1.334</v>
      </c>
      <c r="F70" s="132"/>
    </row>
    <row r="71" spans="1:6" s="133" customFormat="1" ht="12.75">
      <c r="A71" s="128"/>
      <c r="B71" s="141"/>
      <c r="C71" s="129" t="s">
        <v>926</v>
      </c>
      <c r="D71" s="130"/>
      <c r="E71" s="142"/>
      <c r="F71" s="132">
        <v>0.433</v>
      </c>
    </row>
    <row r="72" spans="1:6" s="133" customFormat="1" ht="12.75">
      <c r="A72" s="128"/>
      <c r="B72" s="141"/>
      <c r="C72" s="129" t="s">
        <v>866</v>
      </c>
      <c r="D72" s="130"/>
      <c r="E72" s="142"/>
      <c r="F72" s="132">
        <v>0.614</v>
      </c>
    </row>
    <row r="73" spans="1:6" s="133" customFormat="1" ht="12.75">
      <c r="A73" s="128"/>
      <c r="B73" s="141"/>
      <c r="C73" s="129" t="s">
        <v>867</v>
      </c>
      <c r="D73" s="130"/>
      <c r="E73" s="142"/>
      <c r="F73" s="132">
        <v>0.287</v>
      </c>
    </row>
    <row r="74" spans="1:6" s="133" customFormat="1" ht="25.5">
      <c r="A74" s="128"/>
      <c r="B74" s="141" t="s">
        <v>1158</v>
      </c>
      <c r="C74" s="129"/>
      <c r="D74" s="130"/>
      <c r="E74" s="142">
        <v>0.415</v>
      </c>
      <c r="F74" s="255">
        <v>0.415</v>
      </c>
    </row>
    <row r="75" spans="1:6" s="85" customFormat="1" ht="12.75">
      <c r="A75" s="103" t="s">
        <v>868</v>
      </c>
      <c r="B75" s="104"/>
      <c r="C75" s="104"/>
      <c r="D75" s="135">
        <v>13.505</v>
      </c>
      <c r="E75" s="142"/>
      <c r="F75" s="136"/>
    </row>
    <row r="76" spans="1:6" s="133" customFormat="1" ht="12.75">
      <c r="A76" s="128"/>
      <c r="B76" s="141" t="s">
        <v>1031</v>
      </c>
      <c r="C76" s="129"/>
      <c r="D76" s="130"/>
      <c r="E76" s="142">
        <v>4.188</v>
      </c>
      <c r="F76" s="132"/>
    </row>
    <row r="77" spans="1:6" s="133" customFormat="1" ht="25.5">
      <c r="A77" s="128"/>
      <c r="B77" s="141"/>
      <c r="C77" s="129" t="s">
        <v>928</v>
      </c>
      <c r="D77" s="130"/>
      <c r="E77" s="142"/>
      <c r="F77" s="132">
        <v>3.696</v>
      </c>
    </row>
    <row r="78" spans="1:6" s="133" customFormat="1" ht="25.5">
      <c r="A78" s="128"/>
      <c r="B78" s="141"/>
      <c r="C78" s="129" t="s">
        <v>929</v>
      </c>
      <c r="D78" s="130"/>
      <c r="E78" s="142"/>
      <c r="F78" s="132">
        <v>0.492</v>
      </c>
    </row>
    <row r="79" spans="1:6" s="133" customFormat="1" ht="12.75">
      <c r="A79" s="128"/>
      <c r="B79" s="141" t="s">
        <v>101</v>
      </c>
      <c r="C79" s="129"/>
      <c r="D79" s="130"/>
      <c r="E79" s="142">
        <v>9.32</v>
      </c>
      <c r="F79" s="132"/>
    </row>
    <row r="80" spans="1:6" s="133" customFormat="1" ht="25.5">
      <c r="A80" s="128"/>
      <c r="B80" s="143"/>
      <c r="C80" s="129" t="s">
        <v>1205</v>
      </c>
      <c r="D80" s="130"/>
      <c r="E80" s="142"/>
      <c r="F80" s="132">
        <v>1.861</v>
      </c>
    </row>
    <row r="81" spans="1:6" s="133" customFormat="1" ht="25.5">
      <c r="A81" s="128"/>
      <c r="B81" s="143"/>
      <c r="C81" s="129" t="s">
        <v>1146</v>
      </c>
      <c r="D81" s="130"/>
      <c r="E81" s="142"/>
      <c r="F81" s="132">
        <v>5.402</v>
      </c>
    </row>
    <row r="82" spans="1:6" s="133" customFormat="1" ht="25.5">
      <c r="A82" s="128"/>
      <c r="B82" s="143"/>
      <c r="C82" s="129" t="s">
        <v>1206</v>
      </c>
      <c r="D82" s="130"/>
      <c r="E82" s="142"/>
      <c r="F82" s="256"/>
    </row>
    <row r="83" spans="1:6" s="133" customFormat="1" ht="12.75">
      <c r="A83" s="128"/>
      <c r="B83" s="143"/>
      <c r="C83" s="129" t="s">
        <v>1184</v>
      </c>
      <c r="D83" s="130"/>
      <c r="E83" s="142"/>
      <c r="F83" s="132">
        <v>1.387</v>
      </c>
    </row>
    <row r="84" spans="1:6" s="133" customFormat="1" ht="12.75">
      <c r="A84" s="128"/>
      <c r="B84" s="143"/>
      <c r="C84" s="129" t="s">
        <v>1090</v>
      </c>
      <c r="D84" s="130"/>
      <c r="E84" s="142"/>
      <c r="F84" s="132">
        <v>0.295</v>
      </c>
    </row>
    <row r="85" spans="1:6" s="133" customFormat="1" ht="12.75">
      <c r="A85" s="128"/>
      <c r="B85" s="143"/>
      <c r="C85" s="129" t="s">
        <v>938</v>
      </c>
      <c r="D85" s="130"/>
      <c r="E85" s="142"/>
      <c r="F85" s="132">
        <v>0.375</v>
      </c>
    </row>
    <row r="86" spans="1:6" s="85" customFormat="1" ht="38.25">
      <c r="A86" s="103" t="s">
        <v>939</v>
      </c>
      <c r="B86" s="104"/>
      <c r="C86" s="104"/>
      <c r="D86" s="135">
        <v>13.627</v>
      </c>
      <c r="E86" s="142"/>
      <c r="F86" s="136"/>
    </row>
    <row r="87" spans="1:6" s="133" customFormat="1" ht="12.75">
      <c r="A87" s="128"/>
      <c r="B87" s="141" t="s">
        <v>102</v>
      </c>
      <c r="C87" s="129"/>
      <c r="D87" s="130"/>
      <c r="E87" s="142">
        <v>2.585</v>
      </c>
      <c r="F87" s="132"/>
    </row>
    <row r="88" spans="1:6" s="133" customFormat="1" ht="12.75">
      <c r="A88" s="128"/>
      <c r="B88" s="141"/>
      <c r="C88" s="129" t="s">
        <v>931</v>
      </c>
      <c r="D88" s="130"/>
      <c r="E88" s="142"/>
      <c r="F88" s="132">
        <v>1.909</v>
      </c>
    </row>
    <row r="89" spans="1:6" s="133" customFormat="1" ht="12.75">
      <c r="A89" s="128"/>
      <c r="B89" s="141"/>
      <c r="C89" s="129" t="s">
        <v>932</v>
      </c>
      <c r="D89" s="130"/>
      <c r="E89" s="142"/>
      <c r="F89" s="132">
        <v>0.535</v>
      </c>
    </row>
    <row r="90" spans="1:6" s="133" customFormat="1" ht="12.75">
      <c r="A90" s="128"/>
      <c r="B90" s="141"/>
      <c r="C90" s="129" t="s">
        <v>1115</v>
      </c>
      <c r="D90" s="130"/>
      <c r="E90" s="142"/>
      <c r="F90" s="132">
        <v>0.141</v>
      </c>
    </row>
    <row r="91" spans="1:6" s="133" customFormat="1" ht="25.5">
      <c r="A91" s="128"/>
      <c r="B91" s="141" t="s">
        <v>103</v>
      </c>
      <c r="C91" s="129"/>
      <c r="D91" s="130"/>
      <c r="E91" s="142">
        <v>2.38</v>
      </c>
      <c r="F91" s="132"/>
    </row>
    <row r="92" spans="1:6" s="133" customFormat="1" ht="12.75">
      <c r="A92" s="128"/>
      <c r="B92" s="141"/>
      <c r="C92" s="129" t="s">
        <v>940</v>
      </c>
      <c r="D92" s="130"/>
      <c r="E92" s="142"/>
      <c r="F92" s="132">
        <v>1.744</v>
      </c>
    </row>
    <row r="93" spans="1:6" s="133" customFormat="1" ht="12.75">
      <c r="A93" s="128"/>
      <c r="B93" s="141"/>
      <c r="C93" s="129" t="s">
        <v>941</v>
      </c>
      <c r="D93" s="130"/>
      <c r="E93" s="142"/>
      <c r="F93" s="132">
        <v>0.636</v>
      </c>
    </row>
    <row r="94" spans="1:6" s="133" customFormat="1" ht="12.75">
      <c r="A94" s="128"/>
      <c r="B94" s="141" t="s">
        <v>104</v>
      </c>
      <c r="C94" s="129"/>
      <c r="D94" s="130"/>
      <c r="E94" s="142">
        <v>1.64</v>
      </c>
      <c r="F94" s="255">
        <v>1.64</v>
      </c>
    </row>
    <row r="95" spans="1:6" s="133" customFormat="1" ht="12.75">
      <c r="A95" s="128"/>
      <c r="B95" s="141" t="s">
        <v>1161</v>
      </c>
      <c r="C95" s="129"/>
      <c r="D95" s="130"/>
      <c r="E95" s="142">
        <v>0.897</v>
      </c>
      <c r="F95" s="132"/>
    </row>
    <row r="96" spans="1:6" s="133" customFormat="1" ht="12.75">
      <c r="A96" s="128"/>
      <c r="B96" s="141"/>
      <c r="C96" s="129" t="s">
        <v>942</v>
      </c>
      <c r="D96" s="130"/>
      <c r="E96" s="142"/>
      <c r="F96" s="132">
        <v>0.418</v>
      </c>
    </row>
    <row r="97" spans="1:6" s="133" customFormat="1" ht="12.75">
      <c r="A97" s="128"/>
      <c r="B97" s="141"/>
      <c r="C97" s="129" t="s">
        <v>1207</v>
      </c>
      <c r="D97" s="130"/>
      <c r="E97" s="142"/>
      <c r="F97" s="132">
        <v>0.479</v>
      </c>
    </row>
    <row r="98" spans="1:6" s="133" customFormat="1" ht="25.5">
      <c r="A98" s="128"/>
      <c r="B98" s="141" t="s">
        <v>870</v>
      </c>
      <c r="C98" s="129"/>
      <c r="D98" s="130"/>
      <c r="E98" s="142">
        <v>1.421</v>
      </c>
      <c r="F98" s="132"/>
    </row>
    <row r="99" spans="1:6" s="133" customFormat="1" ht="25.5">
      <c r="A99" s="128"/>
      <c r="B99" s="141"/>
      <c r="C99" s="129" t="s">
        <v>945</v>
      </c>
      <c r="D99" s="130"/>
      <c r="E99" s="142"/>
      <c r="F99" s="132">
        <v>0.358</v>
      </c>
    </row>
    <row r="100" spans="1:6" s="133" customFormat="1" ht="25.5">
      <c r="A100" s="128"/>
      <c r="B100" s="141"/>
      <c r="C100" s="129" t="s">
        <v>1116</v>
      </c>
      <c r="D100" s="130"/>
      <c r="E100" s="142"/>
      <c r="F100" s="132">
        <v>0.479</v>
      </c>
    </row>
    <row r="101" spans="1:6" s="133" customFormat="1" ht="12.75">
      <c r="A101" s="128"/>
      <c r="B101" s="141"/>
      <c r="C101" s="129" t="s">
        <v>1137</v>
      </c>
      <c r="D101" s="130"/>
      <c r="E101" s="142"/>
      <c r="F101" s="132">
        <v>0.148</v>
      </c>
    </row>
    <row r="102" spans="1:6" s="133" customFormat="1" ht="12.75">
      <c r="A102" s="128"/>
      <c r="B102" s="141"/>
      <c r="C102" s="129" t="s">
        <v>946</v>
      </c>
      <c r="D102" s="130"/>
      <c r="E102" s="142"/>
      <c r="F102" s="132">
        <v>0.436</v>
      </c>
    </row>
    <row r="103" spans="1:6" s="133" customFormat="1" ht="25.5">
      <c r="A103" s="128"/>
      <c r="B103" s="141" t="s">
        <v>105</v>
      </c>
      <c r="C103" s="129"/>
      <c r="D103" s="130"/>
      <c r="E103" s="142">
        <v>3.401</v>
      </c>
      <c r="F103" s="132"/>
    </row>
    <row r="104" spans="1:6" s="133" customFormat="1" ht="25.5">
      <c r="A104" s="128"/>
      <c r="B104" s="141"/>
      <c r="C104" s="129" t="s">
        <v>805</v>
      </c>
      <c r="D104" s="130"/>
      <c r="E104" s="142"/>
      <c r="F104" s="132">
        <v>0.88</v>
      </c>
    </row>
    <row r="105" spans="1:6" s="133" customFormat="1" ht="12.75">
      <c r="A105" s="128"/>
      <c r="B105" s="141"/>
      <c r="C105" s="129" t="s">
        <v>1117</v>
      </c>
      <c r="D105" s="130"/>
      <c r="E105" s="142"/>
      <c r="F105" s="132">
        <v>0.326</v>
      </c>
    </row>
    <row r="106" spans="1:6" s="133" customFormat="1" ht="25.5">
      <c r="A106" s="128"/>
      <c r="B106" s="141"/>
      <c r="C106" s="129" t="s">
        <v>1118</v>
      </c>
      <c r="D106" s="130"/>
      <c r="E106" s="142"/>
      <c r="F106" s="132">
        <v>0.642</v>
      </c>
    </row>
    <row r="107" spans="1:6" s="133" customFormat="1" ht="12.75">
      <c r="A107" s="128"/>
      <c r="B107" s="141"/>
      <c r="C107" s="129" t="s">
        <v>1208</v>
      </c>
      <c r="D107" s="130"/>
      <c r="E107" s="142"/>
      <c r="F107" s="132">
        <v>0.266</v>
      </c>
    </row>
    <row r="108" spans="1:6" s="133" customFormat="1" ht="12.75">
      <c r="A108" s="128"/>
      <c r="B108" s="141"/>
      <c r="C108" s="129" t="s">
        <v>1163</v>
      </c>
      <c r="D108" s="130"/>
      <c r="E108" s="142"/>
      <c r="F108" s="132">
        <v>0.546</v>
      </c>
    </row>
    <row r="109" spans="1:6" s="133" customFormat="1" ht="12.75">
      <c r="A109" s="128"/>
      <c r="B109" s="141"/>
      <c r="C109" s="129" t="s">
        <v>1121</v>
      </c>
      <c r="D109" s="130"/>
      <c r="E109" s="142"/>
      <c r="F109" s="132">
        <v>0.268</v>
      </c>
    </row>
    <row r="110" spans="1:6" s="133" customFormat="1" ht="12.75">
      <c r="A110" s="128"/>
      <c r="B110" s="141"/>
      <c r="C110" s="129" t="s">
        <v>1209</v>
      </c>
      <c r="D110" s="130"/>
      <c r="E110" s="142"/>
      <c r="F110" s="132">
        <v>0.218</v>
      </c>
    </row>
    <row r="111" spans="1:6" s="133" customFormat="1" ht="12.75">
      <c r="A111" s="128"/>
      <c r="B111" s="141"/>
      <c r="C111" s="129" t="s">
        <v>1122</v>
      </c>
      <c r="D111" s="130"/>
      <c r="E111" s="142"/>
      <c r="F111" s="132">
        <v>0.255</v>
      </c>
    </row>
    <row r="112" spans="1:6" s="133" customFormat="1" ht="25.5">
      <c r="A112" s="128"/>
      <c r="B112" s="141" t="s">
        <v>106</v>
      </c>
      <c r="C112" s="129"/>
      <c r="D112" s="130"/>
      <c r="E112" s="142">
        <v>1.303</v>
      </c>
      <c r="F112" s="132"/>
    </row>
    <row r="113" spans="1:6" s="133" customFormat="1" ht="12.75">
      <c r="A113" s="128"/>
      <c r="B113" s="143"/>
      <c r="C113" s="129" t="s">
        <v>1188</v>
      </c>
      <c r="D113" s="130"/>
      <c r="E113" s="142"/>
      <c r="F113" s="132">
        <v>0.242</v>
      </c>
    </row>
    <row r="114" spans="1:6" s="133" customFormat="1" ht="12.75">
      <c r="A114" s="128"/>
      <c r="B114" s="143"/>
      <c r="C114" s="129" t="s">
        <v>1210</v>
      </c>
      <c r="D114" s="130"/>
      <c r="E114" s="142"/>
      <c r="F114" s="132">
        <v>1.061</v>
      </c>
    </row>
    <row r="115" spans="1:6" s="85" customFormat="1" ht="12.75">
      <c r="A115" s="103" t="s">
        <v>873</v>
      </c>
      <c r="B115" s="104"/>
      <c r="C115" s="104"/>
      <c r="D115" s="135">
        <v>16.377</v>
      </c>
      <c r="E115" s="142"/>
      <c r="F115" s="136"/>
    </row>
    <row r="116" spans="1:6" s="133" customFormat="1" ht="12.75">
      <c r="A116" s="128"/>
      <c r="B116" s="141" t="s">
        <v>109</v>
      </c>
      <c r="C116" s="129"/>
      <c r="D116" s="130"/>
      <c r="E116" s="142">
        <v>14.98</v>
      </c>
      <c r="F116" s="132"/>
    </row>
    <row r="117" spans="1:6" s="133" customFormat="1" ht="12.75">
      <c r="A117" s="128"/>
      <c r="B117" s="141"/>
      <c r="C117" s="129" t="s">
        <v>1167</v>
      </c>
      <c r="D117" s="130"/>
      <c r="E117" s="142"/>
      <c r="F117" s="132">
        <v>4.303</v>
      </c>
    </row>
    <row r="118" spans="1:6" s="133" customFormat="1" ht="12.75">
      <c r="A118" s="128"/>
      <c r="B118" s="141"/>
      <c r="C118" s="129" t="s">
        <v>959</v>
      </c>
      <c r="D118" s="130"/>
      <c r="E118" s="142"/>
      <c r="F118" s="132">
        <v>4.576</v>
      </c>
    </row>
    <row r="119" spans="1:6" s="133" customFormat="1" ht="12.75">
      <c r="A119" s="128"/>
      <c r="B119" s="141"/>
      <c r="C119" s="129" t="s">
        <v>874</v>
      </c>
      <c r="D119" s="130"/>
      <c r="E119" s="142"/>
      <c r="F119" s="132">
        <v>1.541</v>
      </c>
    </row>
    <row r="120" spans="1:6" s="133" customFormat="1" ht="12.75">
      <c r="A120" s="128"/>
      <c r="B120" s="141"/>
      <c r="C120" s="129" t="s">
        <v>875</v>
      </c>
      <c r="D120" s="130"/>
      <c r="E120" s="142"/>
      <c r="F120" s="132">
        <v>1.018</v>
      </c>
    </row>
    <row r="121" spans="1:6" s="133" customFormat="1" ht="12.75">
      <c r="A121" s="128"/>
      <c r="B121" s="141"/>
      <c r="C121" s="129" t="s">
        <v>1124</v>
      </c>
      <c r="D121" s="130"/>
      <c r="E121" s="142"/>
      <c r="F121" s="132">
        <v>0.467</v>
      </c>
    </row>
    <row r="122" spans="1:6" s="133" customFormat="1" ht="25.5">
      <c r="A122" s="128"/>
      <c r="B122" s="141"/>
      <c r="C122" s="129" t="s">
        <v>1211</v>
      </c>
      <c r="D122" s="130"/>
      <c r="E122" s="142"/>
      <c r="F122" s="132"/>
    </row>
    <row r="123" spans="1:6" s="133" customFormat="1" ht="12.75">
      <c r="A123" s="128"/>
      <c r="B123" s="141"/>
      <c r="C123" s="129" t="s">
        <v>1184</v>
      </c>
      <c r="D123" s="130"/>
      <c r="E123" s="142"/>
      <c r="F123" s="132">
        <v>1.551</v>
      </c>
    </row>
    <row r="124" spans="1:6" s="133" customFormat="1" ht="12.75">
      <c r="A124" s="128"/>
      <c r="B124" s="141"/>
      <c r="C124" s="129" t="s">
        <v>1090</v>
      </c>
      <c r="D124" s="130"/>
      <c r="E124" s="142"/>
      <c r="F124" s="132">
        <v>1.524</v>
      </c>
    </row>
    <row r="125" spans="1:6" s="133" customFormat="1" ht="12.75">
      <c r="A125" s="128"/>
      <c r="B125" s="141" t="s">
        <v>110</v>
      </c>
      <c r="C125" s="129"/>
      <c r="D125" s="130"/>
      <c r="E125" s="142">
        <v>1.397</v>
      </c>
      <c r="F125" s="255">
        <v>1.397</v>
      </c>
    </row>
    <row r="126" spans="1:6" s="133" customFormat="1" ht="25.5">
      <c r="A126" s="103" t="s">
        <v>58</v>
      </c>
      <c r="B126" s="104"/>
      <c r="C126" s="104"/>
      <c r="D126" s="135">
        <v>8.455</v>
      </c>
      <c r="E126" s="142"/>
      <c r="F126" s="132"/>
    </row>
    <row r="127" spans="1:6" s="133" customFormat="1" ht="12.75">
      <c r="A127" s="128"/>
      <c r="B127" s="141" t="s">
        <v>1089</v>
      </c>
      <c r="C127" s="129"/>
      <c r="D127" s="130"/>
      <c r="E127" s="142">
        <v>6.07</v>
      </c>
      <c r="F127" s="132"/>
    </row>
    <row r="128" spans="1:6" s="133" customFormat="1" ht="12.75">
      <c r="A128" s="128"/>
      <c r="B128" s="141"/>
      <c r="C128" s="129" t="s">
        <v>960</v>
      </c>
      <c r="D128" s="130"/>
      <c r="E128" s="142"/>
      <c r="F128" s="132">
        <v>4.178</v>
      </c>
    </row>
    <row r="129" spans="1:6" s="133" customFormat="1" ht="12.75">
      <c r="A129" s="128"/>
      <c r="B129" s="141"/>
      <c r="C129" s="129" t="s">
        <v>877</v>
      </c>
      <c r="D129" s="130"/>
      <c r="E129" s="142"/>
      <c r="F129" s="132">
        <v>1.071</v>
      </c>
    </row>
    <row r="130" spans="1:6" s="133" customFormat="1" ht="12.75">
      <c r="A130" s="128"/>
      <c r="B130" s="141"/>
      <c r="C130" s="129" t="s">
        <v>961</v>
      </c>
      <c r="D130" s="130"/>
      <c r="E130" s="142"/>
      <c r="F130" s="132">
        <v>0.821</v>
      </c>
    </row>
    <row r="131" spans="1:6" s="133" customFormat="1" ht="12.75">
      <c r="A131" s="128"/>
      <c r="B131" s="141" t="s">
        <v>112</v>
      </c>
      <c r="C131" s="129"/>
      <c r="D131" s="130"/>
      <c r="E131" s="142">
        <v>2.385</v>
      </c>
      <c r="F131" s="255">
        <v>2.385</v>
      </c>
    </row>
    <row r="132" spans="1:6" s="133" customFormat="1" ht="25.5">
      <c r="A132" s="103" t="s">
        <v>962</v>
      </c>
      <c r="B132" s="104"/>
      <c r="C132" s="104"/>
      <c r="D132" s="135">
        <v>7.503</v>
      </c>
      <c r="E132" s="142"/>
      <c r="F132" s="132"/>
    </row>
    <row r="133" spans="1:6" s="133" customFormat="1" ht="12.75">
      <c r="A133" s="128"/>
      <c r="B133" s="141" t="s">
        <v>114</v>
      </c>
      <c r="C133" s="129"/>
      <c r="D133" s="130"/>
      <c r="E133" s="142">
        <v>4.749</v>
      </c>
      <c r="F133" s="132"/>
    </row>
    <row r="134" spans="1:6" s="133" customFormat="1" ht="25.5">
      <c r="A134" s="128"/>
      <c r="B134" s="141"/>
      <c r="C134" s="129" t="s">
        <v>813</v>
      </c>
      <c r="D134" s="130"/>
      <c r="E134" s="142"/>
      <c r="F134" s="132">
        <v>4.297</v>
      </c>
    </row>
    <row r="135" spans="1:6" s="133" customFormat="1" ht="12.75">
      <c r="A135" s="128"/>
      <c r="B135" s="141"/>
      <c r="C135" s="129" t="s">
        <v>964</v>
      </c>
      <c r="D135" s="130"/>
      <c r="E135" s="142"/>
      <c r="F135" s="132">
        <v>0.452</v>
      </c>
    </row>
    <row r="136" spans="1:6" s="133" customFormat="1" ht="12.75">
      <c r="A136" s="128"/>
      <c r="B136" s="141" t="s">
        <v>115</v>
      </c>
      <c r="C136" s="129"/>
      <c r="D136" s="130"/>
      <c r="E136" s="142">
        <v>2.085</v>
      </c>
      <c r="F136" s="132"/>
    </row>
    <row r="137" spans="1:6" s="133" customFormat="1" ht="12.75">
      <c r="A137" s="128"/>
      <c r="B137" s="141"/>
      <c r="C137" s="129" t="s">
        <v>816</v>
      </c>
      <c r="D137" s="130"/>
      <c r="E137" s="142"/>
      <c r="F137" s="132">
        <v>0.833</v>
      </c>
    </row>
    <row r="138" spans="1:6" s="133" customFormat="1" ht="25.5">
      <c r="A138" s="128"/>
      <c r="B138" s="141"/>
      <c r="C138" s="129" t="s">
        <v>1170</v>
      </c>
      <c r="D138" s="130"/>
      <c r="E138" s="142"/>
      <c r="F138" s="132">
        <v>1.252</v>
      </c>
    </row>
    <row r="139" spans="1:6" s="133" customFormat="1" ht="12.75">
      <c r="A139" s="128"/>
      <c r="B139" s="141" t="s">
        <v>1194</v>
      </c>
      <c r="C139" s="129"/>
      <c r="D139" s="130"/>
      <c r="E139" s="142">
        <v>0.669</v>
      </c>
      <c r="F139" s="255">
        <v>0.669</v>
      </c>
    </row>
    <row r="140" spans="1:6" s="133" customFormat="1" ht="25.5">
      <c r="A140" s="103" t="s">
        <v>879</v>
      </c>
      <c r="B140" s="104"/>
      <c r="C140" s="104"/>
      <c r="D140" s="135">
        <v>11.417</v>
      </c>
      <c r="E140" s="142"/>
      <c r="F140" s="132"/>
    </row>
    <row r="141" spans="1:6" s="133" customFormat="1" ht="25.5">
      <c r="A141" s="128"/>
      <c r="B141" s="141" t="s">
        <v>1212</v>
      </c>
      <c r="C141" s="129"/>
      <c r="D141" s="130"/>
      <c r="E141" s="142">
        <v>1.532</v>
      </c>
      <c r="F141" s="255">
        <v>1.532</v>
      </c>
    </row>
    <row r="142" spans="1:6" s="133" customFormat="1" ht="25.5">
      <c r="A142" s="128"/>
      <c r="B142" s="141" t="s">
        <v>1195</v>
      </c>
      <c r="C142" s="129"/>
      <c r="D142" s="130"/>
      <c r="E142" s="142">
        <v>2.66</v>
      </c>
      <c r="F142" s="132"/>
    </row>
    <row r="143" spans="1:6" s="133" customFormat="1" ht="25.5">
      <c r="A143" s="128"/>
      <c r="B143" s="141"/>
      <c r="C143" s="129" t="s">
        <v>1213</v>
      </c>
      <c r="D143" s="130"/>
      <c r="E143" s="142"/>
      <c r="F143" s="132">
        <v>0.911</v>
      </c>
    </row>
    <row r="144" spans="1:6" s="133" customFormat="1" ht="12.75">
      <c r="A144" s="128"/>
      <c r="B144" s="141"/>
      <c r="C144" s="129" t="s">
        <v>1171</v>
      </c>
      <c r="D144" s="130"/>
      <c r="E144" s="142"/>
      <c r="F144" s="132">
        <v>0.498</v>
      </c>
    </row>
    <row r="145" spans="1:6" s="133" customFormat="1" ht="25.5">
      <c r="A145" s="128"/>
      <c r="B145" s="141"/>
      <c r="C145" s="129" t="s">
        <v>79</v>
      </c>
      <c r="D145" s="130"/>
      <c r="E145" s="142"/>
      <c r="F145" s="132">
        <v>1.251</v>
      </c>
    </row>
    <row r="146" spans="1:6" s="133" customFormat="1" ht="25.5">
      <c r="A146" s="128"/>
      <c r="B146" s="141" t="s">
        <v>842</v>
      </c>
      <c r="C146" s="129"/>
      <c r="D146" s="130"/>
      <c r="E146" s="142">
        <v>3.616</v>
      </c>
      <c r="F146" s="132"/>
    </row>
    <row r="147" spans="1:6" s="133" customFormat="1" ht="38.25">
      <c r="A147" s="128"/>
      <c r="B147" s="141"/>
      <c r="C147" s="129" t="s">
        <v>1147</v>
      </c>
      <c r="D147" s="130"/>
      <c r="E147" s="142"/>
      <c r="F147" s="132">
        <v>1.532</v>
      </c>
    </row>
    <row r="148" spans="1:6" s="133" customFormat="1" ht="38.25">
      <c r="A148" s="128"/>
      <c r="B148" s="141"/>
      <c r="C148" s="129" t="s">
        <v>78</v>
      </c>
      <c r="D148" s="130"/>
      <c r="E148" s="142"/>
      <c r="F148" s="132">
        <v>2.084</v>
      </c>
    </row>
    <row r="149" spans="1:6" s="133" customFormat="1" ht="25.5">
      <c r="A149" s="128"/>
      <c r="B149" s="141" t="s">
        <v>1198</v>
      </c>
      <c r="C149" s="129"/>
      <c r="D149" s="130"/>
      <c r="E149" s="142">
        <v>2.345</v>
      </c>
      <c r="F149" s="132"/>
    </row>
    <row r="150" spans="1:6" s="133" customFormat="1" ht="12.75">
      <c r="A150" s="128"/>
      <c r="B150" s="141"/>
      <c r="C150" s="129" t="s">
        <v>1127</v>
      </c>
      <c r="D150" s="130"/>
      <c r="E150" s="142"/>
      <c r="F150" s="132">
        <v>0.299</v>
      </c>
    </row>
    <row r="151" spans="1:6" s="133" customFormat="1" ht="25.5">
      <c r="A151" s="128"/>
      <c r="B151" s="141"/>
      <c r="C151" s="129" t="s">
        <v>973</v>
      </c>
      <c r="D151" s="130"/>
      <c r="E151" s="142"/>
      <c r="F151" s="132">
        <v>0.142</v>
      </c>
    </row>
    <row r="152" spans="1:6" s="133" customFormat="1" ht="12.75">
      <c r="A152" s="128"/>
      <c r="B152" s="141"/>
      <c r="C152" s="129" t="s">
        <v>1128</v>
      </c>
      <c r="D152" s="130"/>
      <c r="E152" s="142"/>
      <c r="F152" s="132">
        <v>1.904</v>
      </c>
    </row>
    <row r="153" spans="1:6" s="133" customFormat="1" ht="25.5">
      <c r="A153" s="128"/>
      <c r="B153" s="141" t="s">
        <v>77</v>
      </c>
      <c r="C153" s="129"/>
      <c r="D153" s="130"/>
      <c r="E153" s="142">
        <v>1.264</v>
      </c>
      <c r="F153" s="132"/>
    </row>
    <row r="154" spans="1:6" s="133" customFormat="1" ht="12.75">
      <c r="A154" s="128"/>
      <c r="B154" s="144"/>
      <c r="C154" s="128" t="s">
        <v>975</v>
      </c>
      <c r="D154" s="130"/>
      <c r="E154" s="142"/>
      <c r="F154" s="132">
        <v>0.779</v>
      </c>
    </row>
    <row r="155" spans="1:6" s="133" customFormat="1" ht="12.75">
      <c r="A155" s="145"/>
      <c r="B155" s="144"/>
      <c r="C155" s="145" t="s">
        <v>891</v>
      </c>
      <c r="D155" s="257"/>
      <c r="E155" s="258"/>
      <c r="F155" s="259">
        <v>0.485</v>
      </c>
    </row>
    <row r="156" spans="1:6" s="85" customFormat="1" ht="12.75">
      <c r="A156" s="147" t="s">
        <v>892</v>
      </c>
      <c r="B156" s="148"/>
      <c r="C156" s="149"/>
      <c r="D156" s="150">
        <v>100</v>
      </c>
      <c r="E156" s="151">
        <v>100</v>
      </c>
      <c r="F156" s="152">
        <v>100</v>
      </c>
    </row>
    <row r="157" spans="1:6" ht="12.75">
      <c r="A157" s="93"/>
      <c r="B157" s="83"/>
      <c r="C157" s="83"/>
      <c r="D157" s="84"/>
      <c r="E157" s="84"/>
      <c r="F157" s="84"/>
    </row>
    <row r="158" ht="12.75">
      <c r="A158" s="60" t="s">
        <v>75</v>
      </c>
    </row>
    <row r="159" ht="12.75">
      <c r="A159" s="60" t="s">
        <v>76</v>
      </c>
    </row>
    <row r="161" s="88" customFormat="1" ht="15">
      <c r="A161" s="92" t="s">
        <v>1214</v>
      </c>
    </row>
  </sheetData>
  <mergeCells count="4">
    <mergeCell ref="A12:D12"/>
    <mergeCell ref="A8:F8"/>
    <mergeCell ref="A9:F9"/>
    <mergeCell ref="A7:F7"/>
  </mergeCells>
  <printOptions/>
  <pageMargins left="0.45" right="0.35" top="0.52" bottom="0.49"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44"/>
  </sheetPr>
  <dimension ref="A1:F168"/>
  <sheetViews>
    <sheetView showGridLines="0" workbookViewId="0" topLeftCell="A1">
      <selection activeCell="A1" sqref="A1"/>
    </sheetView>
  </sheetViews>
  <sheetFormatPr defaultColWidth="9.140625" defaultRowHeight="12.75"/>
  <cols>
    <col min="1" max="1" width="19.00390625" style="24" customWidth="1"/>
    <col min="2" max="2" width="24.7109375" style="24" customWidth="1"/>
    <col min="3" max="3" width="20.57421875" style="24" customWidth="1"/>
    <col min="4" max="4" width="9.421875" style="81" customWidth="1"/>
    <col min="5" max="5" width="10.8515625" style="81" customWidth="1"/>
    <col min="6" max="6" width="15.28125" style="63" customWidth="1"/>
    <col min="7" max="16384" width="9.140625" style="63" customWidth="1"/>
  </cols>
  <sheetData>
    <row r="1" spans="1:6" s="88" customFormat="1" ht="43.5" customHeight="1">
      <c r="A1" s="86" t="s">
        <v>1023</v>
      </c>
      <c r="B1" s="87"/>
      <c r="C1" s="87"/>
      <c r="D1" s="87"/>
      <c r="E1" s="87"/>
      <c r="F1" s="87"/>
    </row>
    <row r="2" s="2" customFormat="1" ht="15.75">
      <c r="A2" s="2" t="s">
        <v>883</v>
      </c>
    </row>
    <row r="3" s="62" customFormat="1" ht="11.25">
      <c r="A3" s="62" t="s">
        <v>794</v>
      </c>
    </row>
    <row r="4" s="88" customFormat="1" ht="15">
      <c r="A4" s="89" t="s">
        <v>244</v>
      </c>
    </row>
    <row r="5" s="90" customFormat="1" ht="12">
      <c r="A5" s="90" t="s">
        <v>229</v>
      </c>
    </row>
    <row r="6" spans="1:6" s="64" customFormat="1" ht="11.25">
      <c r="A6" s="91"/>
      <c r="B6" s="91"/>
      <c r="C6" s="91"/>
      <c r="D6" s="91"/>
      <c r="E6" s="91"/>
      <c r="F6" s="91"/>
    </row>
    <row r="7" spans="1:6" ht="12.75">
      <c r="A7" s="352" t="s">
        <v>80</v>
      </c>
      <c r="B7" s="352"/>
      <c r="C7" s="352"/>
      <c r="D7" s="352"/>
      <c r="E7" s="352"/>
      <c r="F7" s="352"/>
    </row>
    <row r="8" spans="1:6" ht="12.75">
      <c r="A8" s="225"/>
      <c r="B8" s="225"/>
      <c r="C8" s="225"/>
      <c r="D8" s="225"/>
      <c r="E8" s="225"/>
      <c r="F8" s="225"/>
    </row>
    <row r="9" spans="1:6" ht="15.75" customHeight="1">
      <c r="A9" s="346" t="s">
        <v>1078</v>
      </c>
      <c r="B9" s="346"/>
      <c r="C9" s="346"/>
      <c r="D9" s="346"/>
      <c r="E9" s="346"/>
      <c r="F9" s="346"/>
    </row>
    <row r="10" spans="1:6" ht="25.5" customHeight="1">
      <c r="A10" s="352" t="s">
        <v>11</v>
      </c>
      <c r="B10" s="352"/>
      <c r="C10" s="352"/>
      <c r="D10" s="352"/>
      <c r="E10" s="352"/>
      <c r="F10" s="352"/>
    </row>
    <row r="11" spans="1:6" ht="33.75" customHeight="1">
      <c r="A11" s="352" t="s">
        <v>12</v>
      </c>
      <c r="B11" s="352"/>
      <c r="C11" s="352"/>
      <c r="D11" s="352"/>
      <c r="E11" s="352"/>
      <c r="F11" s="352"/>
    </row>
    <row r="12" spans="1:6" ht="12.75">
      <c r="A12" s="225"/>
      <c r="B12" s="225"/>
      <c r="C12" s="225"/>
      <c r="D12" s="225"/>
      <c r="E12" s="225"/>
      <c r="F12" s="225"/>
    </row>
    <row r="13" spans="1:6" ht="13.5" customHeight="1">
      <c r="A13" s="57" t="s">
        <v>60</v>
      </c>
      <c r="B13" s="60"/>
      <c r="C13" s="60"/>
      <c r="D13" s="60"/>
      <c r="E13" s="60"/>
      <c r="F13" s="60"/>
    </row>
    <row r="14" spans="1:6" ht="13.5" customHeight="1">
      <c r="A14" s="342" t="s">
        <v>27</v>
      </c>
      <c r="B14" s="342"/>
      <c r="C14" s="342"/>
      <c r="D14" s="342"/>
      <c r="E14" s="60"/>
      <c r="F14" s="60"/>
    </row>
    <row r="15" spans="1:6" ht="12.75">
      <c r="A15" s="225"/>
      <c r="B15" s="225"/>
      <c r="C15" s="225"/>
      <c r="D15" s="225"/>
      <c r="E15" s="225"/>
      <c r="F15" s="225"/>
    </row>
    <row r="16" spans="1:6" ht="12" customHeight="1">
      <c r="A16" s="23" t="s">
        <v>854</v>
      </c>
      <c r="B16" s="77" t="s">
        <v>855</v>
      </c>
      <c r="C16" s="78" t="s">
        <v>1098</v>
      </c>
      <c r="D16" s="14" t="s">
        <v>854</v>
      </c>
      <c r="E16" s="15" t="s">
        <v>855</v>
      </c>
      <c r="F16" s="79" t="s">
        <v>1098</v>
      </c>
    </row>
    <row r="17" spans="1:6" s="85" customFormat="1" ht="15">
      <c r="A17" s="94" t="s">
        <v>856</v>
      </c>
      <c r="B17" s="153"/>
      <c r="C17" s="153"/>
      <c r="D17" s="125">
        <v>19.013</v>
      </c>
      <c r="E17" s="154"/>
      <c r="F17" s="155"/>
    </row>
    <row r="18" spans="1:6" s="133" customFormat="1" ht="12.75">
      <c r="A18" s="128"/>
      <c r="B18" s="141" t="s">
        <v>1025</v>
      </c>
      <c r="C18" s="104"/>
      <c r="D18" s="130"/>
      <c r="E18" s="142">
        <v>1.536</v>
      </c>
      <c r="F18" s="132"/>
    </row>
    <row r="19" spans="1:6" s="133" customFormat="1" ht="12.75">
      <c r="A19" s="128"/>
      <c r="B19" s="129"/>
      <c r="C19" s="128" t="s">
        <v>895</v>
      </c>
      <c r="D19" s="130"/>
      <c r="E19" s="142"/>
      <c r="F19" s="132">
        <v>0.919</v>
      </c>
    </row>
    <row r="20" spans="1:6" s="133" customFormat="1" ht="12.75">
      <c r="A20" s="128"/>
      <c r="B20" s="129"/>
      <c r="C20" s="128" t="s">
        <v>125</v>
      </c>
      <c r="D20" s="130"/>
      <c r="E20" s="142"/>
      <c r="F20" s="132">
        <v>0.382</v>
      </c>
    </row>
    <row r="21" spans="1:6" s="133" customFormat="1" ht="12.75">
      <c r="A21" s="128"/>
      <c r="B21" s="129"/>
      <c r="C21" s="128" t="s">
        <v>1099</v>
      </c>
      <c r="D21" s="130"/>
      <c r="E21" s="142"/>
      <c r="F21" s="132">
        <v>0.098</v>
      </c>
    </row>
    <row r="22" spans="1:6" s="133" customFormat="1" ht="12.75">
      <c r="A22" s="128"/>
      <c r="B22" s="129"/>
      <c r="C22" s="128" t="s">
        <v>896</v>
      </c>
      <c r="D22" s="130"/>
      <c r="E22" s="142"/>
      <c r="F22" s="132">
        <v>0.137</v>
      </c>
    </row>
    <row r="23" spans="1:6" s="133" customFormat="1" ht="12.75">
      <c r="A23" s="128"/>
      <c r="B23" s="141" t="s">
        <v>1024</v>
      </c>
      <c r="C23" s="104"/>
      <c r="D23" s="130"/>
      <c r="E23" s="142">
        <v>1.978</v>
      </c>
      <c r="F23" s="132"/>
    </row>
    <row r="24" spans="1:6" s="133" customFormat="1" ht="12.75">
      <c r="A24" s="128"/>
      <c r="B24" s="129"/>
      <c r="C24" s="128" t="s">
        <v>897</v>
      </c>
      <c r="D24" s="130"/>
      <c r="E24" s="142"/>
      <c r="F24" s="132">
        <v>0.763</v>
      </c>
    </row>
    <row r="25" spans="1:6" s="133" customFormat="1" ht="12.75">
      <c r="A25" s="128"/>
      <c r="B25" s="129"/>
      <c r="C25" s="128" t="s">
        <v>857</v>
      </c>
      <c r="D25" s="130"/>
      <c r="E25" s="142"/>
      <c r="F25" s="132">
        <v>0.878</v>
      </c>
    </row>
    <row r="26" spans="1:6" s="133" customFormat="1" ht="12.75">
      <c r="A26" s="128"/>
      <c r="B26" s="129"/>
      <c r="C26" s="128" t="s">
        <v>1144</v>
      </c>
      <c r="D26" s="130"/>
      <c r="E26" s="142"/>
      <c r="F26" s="132">
        <v>0.207</v>
      </c>
    </row>
    <row r="27" spans="1:6" s="133" customFormat="1" ht="12.75">
      <c r="A27" s="128"/>
      <c r="B27" s="129"/>
      <c r="C27" s="128" t="s">
        <v>899</v>
      </c>
      <c r="D27" s="130"/>
      <c r="E27" s="142"/>
      <c r="F27" s="132">
        <v>0.13</v>
      </c>
    </row>
    <row r="28" spans="1:6" s="133" customFormat="1" ht="12.75" customHeight="1">
      <c r="A28" s="128"/>
      <c r="B28" s="141" t="s">
        <v>88</v>
      </c>
      <c r="C28" s="104"/>
      <c r="D28" s="130"/>
      <c r="E28" s="142">
        <v>3.495</v>
      </c>
      <c r="F28" s="132"/>
    </row>
    <row r="29" spans="1:6" s="133" customFormat="1" ht="12.75" customHeight="1">
      <c r="A29" s="128"/>
      <c r="B29" s="129"/>
      <c r="C29" s="128" t="s">
        <v>900</v>
      </c>
      <c r="D29" s="130"/>
      <c r="E29" s="142"/>
      <c r="F29" s="132">
        <v>0.96</v>
      </c>
    </row>
    <row r="30" spans="1:6" s="133" customFormat="1" ht="12.75" customHeight="1">
      <c r="A30" s="128"/>
      <c r="B30" s="129"/>
      <c r="C30" s="128" t="s">
        <v>134</v>
      </c>
      <c r="D30" s="130"/>
      <c r="E30" s="142"/>
      <c r="F30" s="132">
        <v>0.461</v>
      </c>
    </row>
    <row r="31" spans="1:6" s="133" customFormat="1" ht="12.75" customHeight="1">
      <c r="A31" s="128"/>
      <c r="B31" s="129"/>
      <c r="C31" s="128" t="s">
        <v>901</v>
      </c>
      <c r="D31" s="130"/>
      <c r="E31" s="142"/>
      <c r="F31" s="132">
        <v>0.18</v>
      </c>
    </row>
    <row r="32" spans="1:6" s="133" customFormat="1" ht="12.75" customHeight="1">
      <c r="A32" s="128"/>
      <c r="B32" s="129"/>
      <c r="C32" s="128" t="s">
        <v>902</v>
      </c>
      <c r="D32" s="130"/>
      <c r="E32" s="142"/>
      <c r="F32" s="132">
        <v>0.39</v>
      </c>
    </row>
    <row r="33" spans="1:6" s="133" customFormat="1" ht="12.75" customHeight="1">
      <c r="A33" s="128"/>
      <c r="B33" s="129"/>
      <c r="C33" s="128" t="s">
        <v>1100</v>
      </c>
      <c r="D33" s="130"/>
      <c r="E33" s="142"/>
      <c r="F33" s="132">
        <v>0.364</v>
      </c>
    </row>
    <row r="34" spans="1:6" s="133" customFormat="1" ht="12.75" customHeight="1">
      <c r="A34" s="128"/>
      <c r="B34" s="129"/>
      <c r="C34" s="128" t="s">
        <v>858</v>
      </c>
      <c r="D34" s="130"/>
      <c r="E34" s="142"/>
      <c r="F34" s="132">
        <v>0.681</v>
      </c>
    </row>
    <row r="35" spans="1:6" s="133" customFormat="1" ht="12.75" customHeight="1">
      <c r="A35" s="128"/>
      <c r="B35" s="129"/>
      <c r="C35" s="128" t="s">
        <v>1101</v>
      </c>
      <c r="D35" s="130"/>
      <c r="E35" s="142"/>
      <c r="F35" s="132">
        <v>0.459</v>
      </c>
    </row>
    <row r="36" spans="1:6" s="133" customFormat="1" ht="25.5">
      <c r="A36" s="128"/>
      <c r="B36" s="141" t="s">
        <v>13</v>
      </c>
      <c r="C36" s="104"/>
      <c r="D36" s="130"/>
      <c r="E36" s="142">
        <v>1.921</v>
      </c>
      <c r="F36" s="132"/>
    </row>
    <row r="37" spans="1:6" s="133" customFormat="1" ht="12.75">
      <c r="A37" s="128"/>
      <c r="B37" s="129"/>
      <c r="C37" s="128" t="s">
        <v>905</v>
      </c>
      <c r="D37" s="130"/>
      <c r="E37" s="142"/>
      <c r="F37" s="132">
        <v>0.862</v>
      </c>
    </row>
    <row r="38" spans="1:6" s="133" customFormat="1" ht="12.75">
      <c r="A38" s="128"/>
      <c r="B38" s="129"/>
      <c r="C38" s="128" t="s">
        <v>1130</v>
      </c>
      <c r="D38" s="130"/>
      <c r="E38" s="142"/>
      <c r="F38" s="132">
        <v>0.245</v>
      </c>
    </row>
    <row r="39" spans="1:6" s="133" customFormat="1" ht="12.75">
      <c r="A39" s="128"/>
      <c r="B39" s="129"/>
      <c r="C39" s="128" t="s">
        <v>859</v>
      </c>
      <c r="D39" s="130"/>
      <c r="E39" s="142"/>
      <c r="F39" s="132">
        <v>0.814</v>
      </c>
    </row>
    <row r="40" spans="1:6" s="133" customFormat="1" ht="25.5">
      <c r="A40" s="128"/>
      <c r="B40" s="141" t="s">
        <v>90</v>
      </c>
      <c r="C40" s="104"/>
      <c r="D40" s="130"/>
      <c r="E40" s="142">
        <v>0.852</v>
      </c>
      <c r="F40" s="132"/>
    </row>
    <row r="41" spans="1:6" s="133" customFormat="1" ht="12.75">
      <c r="A41" s="128"/>
      <c r="B41" s="129"/>
      <c r="C41" s="128" t="s">
        <v>906</v>
      </c>
      <c r="D41" s="130"/>
      <c r="E41" s="142"/>
      <c r="F41" s="132">
        <v>0.162</v>
      </c>
    </row>
    <row r="42" spans="1:6" s="133" customFormat="1" ht="12.75">
      <c r="A42" s="128"/>
      <c r="B42" s="129"/>
      <c r="C42" s="128" t="s">
        <v>1132</v>
      </c>
      <c r="D42" s="130"/>
      <c r="E42" s="142"/>
      <c r="F42" s="132">
        <v>0.421</v>
      </c>
    </row>
    <row r="43" spans="1:6" s="133" customFormat="1" ht="12.75">
      <c r="A43" s="128"/>
      <c r="B43" s="129"/>
      <c r="C43" s="128" t="s">
        <v>907</v>
      </c>
      <c r="D43" s="130"/>
      <c r="E43" s="142"/>
      <c r="F43" s="132">
        <v>0.269</v>
      </c>
    </row>
    <row r="44" spans="1:6" s="133" customFormat="1" ht="25.5">
      <c r="A44" s="128"/>
      <c r="B44" s="141" t="s">
        <v>91</v>
      </c>
      <c r="C44" s="104"/>
      <c r="D44" s="130"/>
      <c r="E44" s="142">
        <v>2.829</v>
      </c>
      <c r="F44" s="132"/>
    </row>
    <row r="45" spans="1:6" s="133" customFormat="1" ht="25.5">
      <c r="A45" s="128"/>
      <c r="B45" s="129"/>
      <c r="C45" s="128" t="s">
        <v>909</v>
      </c>
      <c r="D45" s="130"/>
      <c r="E45" s="142"/>
      <c r="F45" s="132">
        <v>0.936</v>
      </c>
    </row>
    <row r="46" spans="1:6" s="133" customFormat="1" ht="25.5">
      <c r="A46" s="128"/>
      <c r="B46" s="129"/>
      <c r="C46" s="128" t="s">
        <v>910</v>
      </c>
      <c r="D46" s="130"/>
      <c r="E46" s="142"/>
      <c r="F46" s="132">
        <v>0.403</v>
      </c>
    </row>
    <row r="47" spans="1:6" s="133" customFormat="1" ht="12.75">
      <c r="A47" s="128"/>
      <c r="B47" s="129"/>
      <c r="C47" s="128" t="s">
        <v>1103</v>
      </c>
      <c r="D47" s="130"/>
      <c r="E47" s="142"/>
      <c r="F47" s="132">
        <v>1.49</v>
      </c>
    </row>
    <row r="48" spans="1:6" s="133" customFormat="1" ht="25.5">
      <c r="A48" s="128"/>
      <c r="B48" s="141" t="s">
        <v>92</v>
      </c>
      <c r="C48" s="104"/>
      <c r="D48" s="130"/>
      <c r="E48" s="142">
        <v>4.671</v>
      </c>
      <c r="F48" s="132"/>
    </row>
    <row r="49" spans="1:6" s="133" customFormat="1" ht="12.75">
      <c r="A49" s="128"/>
      <c r="B49" s="129"/>
      <c r="C49" s="128" t="s">
        <v>1104</v>
      </c>
      <c r="D49" s="130"/>
      <c r="E49" s="142"/>
      <c r="F49" s="132">
        <v>2.261</v>
      </c>
    </row>
    <row r="50" spans="1:6" s="133" customFormat="1" ht="12.75">
      <c r="A50" s="128"/>
      <c r="B50" s="129"/>
      <c r="C50" s="128" t="s">
        <v>1105</v>
      </c>
      <c r="D50" s="130"/>
      <c r="E50" s="142"/>
      <c r="F50" s="132">
        <v>2.41</v>
      </c>
    </row>
    <row r="51" spans="1:6" s="133" customFormat="1" ht="12.75">
      <c r="A51" s="128"/>
      <c r="B51" s="141" t="s">
        <v>913</v>
      </c>
      <c r="C51" s="104"/>
      <c r="D51" s="130"/>
      <c r="E51" s="142">
        <v>1.731</v>
      </c>
      <c r="F51" s="132"/>
    </row>
    <row r="52" spans="1:6" s="133" customFormat="1" ht="12.75">
      <c r="A52" s="128"/>
      <c r="B52" s="129"/>
      <c r="C52" s="128" t="s">
        <v>914</v>
      </c>
      <c r="D52" s="130"/>
      <c r="E52" s="142"/>
      <c r="F52" s="132">
        <v>0.193</v>
      </c>
    </row>
    <row r="53" spans="1:6" s="133" customFormat="1" ht="12.75">
      <c r="A53" s="128"/>
      <c r="B53" s="129"/>
      <c r="C53" s="128" t="s">
        <v>1106</v>
      </c>
      <c r="D53" s="130"/>
      <c r="E53" s="142"/>
      <c r="F53" s="132">
        <v>0.066</v>
      </c>
    </row>
    <row r="54" spans="1:6" s="133" customFormat="1" ht="25.5">
      <c r="A54" s="128"/>
      <c r="B54" s="129"/>
      <c r="C54" s="128" t="s">
        <v>915</v>
      </c>
      <c r="D54" s="130"/>
      <c r="E54" s="142"/>
      <c r="F54" s="132">
        <v>0.133</v>
      </c>
    </row>
    <row r="55" spans="1:6" s="133" customFormat="1" ht="25.5">
      <c r="A55" s="128"/>
      <c r="B55" s="129"/>
      <c r="C55" s="128" t="s">
        <v>916</v>
      </c>
      <c r="D55" s="130"/>
      <c r="E55" s="142"/>
      <c r="F55" s="132">
        <v>0.405</v>
      </c>
    </row>
    <row r="56" spans="1:6" s="133" customFormat="1" ht="25.5">
      <c r="A56" s="128"/>
      <c r="B56" s="129"/>
      <c r="C56" s="128" t="s">
        <v>1107</v>
      </c>
      <c r="D56" s="130"/>
      <c r="E56" s="142"/>
      <c r="F56" s="132">
        <v>0.256</v>
      </c>
    </row>
    <row r="57" spans="1:6" s="133" customFormat="1" ht="12.75">
      <c r="A57" s="128"/>
      <c r="B57" s="129"/>
      <c r="C57" s="128" t="s">
        <v>1108</v>
      </c>
      <c r="D57" s="130"/>
      <c r="E57" s="142"/>
      <c r="F57" s="132">
        <v>0.144</v>
      </c>
    </row>
    <row r="58" spans="1:6" s="133" customFormat="1" ht="12.75">
      <c r="A58" s="128"/>
      <c r="B58" s="129"/>
      <c r="C58" s="128" t="s">
        <v>1133</v>
      </c>
      <c r="D58" s="130"/>
      <c r="E58" s="142"/>
      <c r="F58" s="132">
        <v>0.096</v>
      </c>
    </row>
    <row r="59" spans="1:6" s="133" customFormat="1" ht="12.75">
      <c r="A59" s="128"/>
      <c r="B59" s="129"/>
      <c r="C59" s="128" t="s">
        <v>860</v>
      </c>
      <c r="D59" s="130"/>
      <c r="E59" s="142"/>
      <c r="F59" s="132">
        <v>0.438</v>
      </c>
    </row>
    <row r="60" spans="1:6" s="85" customFormat="1" ht="15">
      <c r="A60" s="103" t="s">
        <v>861</v>
      </c>
      <c r="B60" s="156"/>
      <c r="C60" s="156"/>
      <c r="D60" s="135">
        <v>6.898</v>
      </c>
      <c r="E60" s="157"/>
      <c r="F60" s="158"/>
    </row>
    <row r="61" spans="1:6" s="133" customFormat="1" ht="12.75">
      <c r="A61" s="128"/>
      <c r="B61" s="141" t="s">
        <v>1180</v>
      </c>
      <c r="C61" s="104"/>
      <c r="D61" s="130"/>
      <c r="E61" s="142">
        <v>1.952</v>
      </c>
      <c r="F61" s="132"/>
    </row>
    <row r="62" spans="1:6" s="133" customFormat="1" ht="12.75">
      <c r="A62" s="128"/>
      <c r="B62" s="129"/>
      <c r="C62" s="128" t="s">
        <v>1109</v>
      </c>
      <c r="D62" s="130"/>
      <c r="E62" s="142"/>
      <c r="F62" s="132">
        <v>0.778</v>
      </c>
    </row>
    <row r="63" spans="1:6" s="133" customFormat="1" ht="12.75">
      <c r="A63" s="128"/>
      <c r="B63" s="129"/>
      <c r="C63" s="128" t="s">
        <v>1110</v>
      </c>
      <c r="D63" s="130"/>
      <c r="E63" s="142"/>
      <c r="F63" s="132">
        <v>0.161</v>
      </c>
    </row>
    <row r="64" spans="1:6" s="133" customFormat="1" ht="12.75">
      <c r="A64" s="128"/>
      <c r="B64" s="129"/>
      <c r="C64" s="128" t="s">
        <v>922</v>
      </c>
      <c r="D64" s="130"/>
      <c r="E64" s="142"/>
      <c r="F64" s="132">
        <v>0.396</v>
      </c>
    </row>
    <row r="65" spans="1:6" s="133" customFormat="1" ht="25.5">
      <c r="A65" s="128"/>
      <c r="B65" s="129"/>
      <c r="C65" s="128" t="s">
        <v>166</v>
      </c>
      <c r="D65" s="130"/>
      <c r="E65" s="142"/>
      <c r="F65" s="132">
        <v>0.264</v>
      </c>
    </row>
    <row r="66" spans="1:6" s="133" customFormat="1" ht="12.75">
      <c r="A66" s="128"/>
      <c r="B66" s="129"/>
      <c r="C66" s="128" t="s">
        <v>863</v>
      </c>
      <c r="D66" s="130"/>
      <c r="E66" s="142"/>
      <c r="F66" s="132">
        <v>0.353</v>
      </c>
    </row>
    <row r="67" spans="1:6" s="133" customFormat="1" ht="25.5">
      <c r="A67" s="128"/>
      <c r="B67" s="141" t="s">
        <v>95</v>
      </c>
      <c r="C67" s="104"/>
      <c r="D67" s="130"/>
      <c r="E67" s="142">
        <v>3.102</v>
      </c>
      <c r="F67" s="132"/>
    </row>
    <row r="68" spans="1:6" s="133" customFormat="1" ht="12.75">
      <c r="A68" s="128"/>
      <c r="B68" s="129"/>
      <c r="C68" s="128" t="s">
        <v>1111</v>
      </c>
      <c r="D68" s="130"/>
      <c r="E68" s="142"/>
      <c r="F68" s="132">
        <v>2.073</v>
      </c>
    </row>
    <row r="69" spans="1:6" s="133" customFormat="1" ht="12.75">
      <c r="A69" s="128"/>
      <c r="B69" s="129"/>
      <c r="C69" s="128" t="s">
        <v>1112</v>
      </c>
      <c r="D69" s="130"/>
      <c r="E69" s="142"/>
      <c r="F69" s="132">
        <v>0.23</v>
      </c>
    </row>
    <row r="70" spans="1:6" s="133" customFormat="1" ht="25.5">
      <c r="A70" s="128"/>
      <c r="B70" s="129"/>
      <c r="C70" s="128" t="s">
        <v>925</v>
      </c>
      <c r="D70" s="130"/>
      <c r="E70" s="142"/>
      <c r="F70" s="132">
        <v>0.373</v>
      </c>
    </row>
    <row r="71" spans="1:6" s="133" customFormat="1" ht="12.75">
      <c r="A71" s="128"/>
      <c r="B71" s="129"/>
      <c r="C71" s="128" t="s">
        <v>865</v>
      </c>
      <c r="D71" s="130"/>
      <c r="E71" s="142"/>
      <c r="F71" s="132">
        <v>0.426</v>
      </c>
    </row>
    <row r="72" spans="1:6" s="133" customFormat="1" ht="12.75">
      <c r="A72" s="128"/>
      <c r="B72" s="141" t="s">
        <v>96</v>
      </c>
      <c r="C72" s="104"/>
      <c r="D72" s="130"/>
      <c r="E72" s="142">
        <v>0.499</v>
      </c>
      <c r="F72" s="255">
        <v>0.499</v>
      </c>
    </row>
    <row r="73" spans="1:6" s="133" customFormat="1" ht="12.75">
      <c r="A73" s="128"/>
      <c r="B73" s="141" t="s">
        <v>97</v>
      </c>
      <c r="C73" s="104"/>
      <c r="D73" s="130"/>
      <c r="E73" s="142">
        <v>1.107</v>
      </c>
      <c r="F73" s="132"/>
    </row>
    <row r="74" spans="1:6" s="133" customFormat="1" ht="12.75">
      <c r="A74" s="128"/>
      <c r="B74" s="129"/>
      <c r="C74" s="128" t="s">
        <v>926</v>
      </c>
      <c r="D74" s="130"/>
      <c r="E74" s="142"/>
      <c r="F74" s="132">
        <v>0.334</v>
      </c>
    </row>
    <row r="75" spans="1:6" s="133" customFormat="1" ht="12.75">
      <c r="A75" s="128"/>
      <c r="B75" s="129"/>
      <c r="C75" s="128" t="s">
        <v>866</v>
      </c>
      <c r="D75" s="130"/>
      <c r="E75" s="142"/>
      <c r="F75" s="132">
        <v>0.543</v>
      </c>
    </row>
    <row r="76" spans="1:6" s="133" customFormat="1" ht="12.75">
      <c r="A76" s="128"/>
      <c r="B76" s="129"/>
      <c r="C76" s="128" t="s">
        <v>867</v>
      </c>
      <c r="D76" s="130"/>
      <c r="E76" s="142"/>
      <c r="F76" s="132">
        <v>0.23</v>
      </c>
    </row>
    <row r="77" spans="1:6" s="133" customFormat="1" ht="25.5">
      <c r="A77" s="128"/>
      <c r="B77" s="141" t="s">
        <v>1093</v>
      </c>
      <c r="C77" s="104"/>
      <c r="D77" s="130"/>
      <c r="E77" s="142">
        <v>0.238</v>
      </c>
      <c r="F77" s="255">
        <v>0.238</v>
      </c>
    </row>
    <row r="78" spans="1:6" s="85" customFormat="1" ht="15">
      <c r="A78" s="103" t="s">
        <v>868</v>
      </c>
      <c r="B78" s="156"/>
      <c r="C78" s="156"/>
      <c r="D78" s="135">
        <v>14.062</v>
      </c>
      <c r="E78" s="157"/>
      <c r="F78" s="158"/>
    </row>
    <row r="79" spans="1:6" s="133" customFormat="1" ht="12.75">
      <c r="A79" s="128"/>
      <c r="B79" s="141" t="s">
        <v>100</v>
      </c>
      <c r="C79" s="129"/>
      <c r="D79" s="130"/>
      <c r="E79" s="142">
        <v>4.45</v>
      </c>
      <c r="F79" s="132"/>
    </row>
    <row r="80" spans="1:6" s="133" customFormat="1" ht="25.5">
      <c r="A80" s="128"/>
      <c r="B80" s="129"/>
      <c r="C80" s="129" t="s">
        <v>928</v>
      </c>
      <c r="D80" s="130"/>
      <c r="E80" s="142"/>
      <c r="F80" s="132">
        <v>4.058</v>
      </c>
    </row>
    <row r="81" spans="1:6" s="133" customFormat="1" ht="25.5">
      <c r="A81" s="128"/>
      <c r="B81" s="129"/>
      <c r="C81" s="129" t="s">
        <v>929</v>
      </c>
      <c r="D81" s="130"/>
      <c r="E81" s="142"/>
      <c r="F81" s="132">
        <v>0.392</v>
      </c>
    </row>
    <row r="82" spans="1:6" s="133" customFormat="1" ht="12.75">
      <c r="A82" s="128"/>
      <c r="B82" s="141" t="s">
        <v>14</v>
      </c>
      <c r="C82" s="129"/>
      <c r="D82" s="130"/>
      <c r="E82" s="142">
        <v>9.612</v>
      </c>
      <c r="F82" s="132"/>
    </row>
    <row r="83" spans="1:6" s="133" customFormat="1" ht="25.5">
      <c r="A83" s="128"/>
      <c r="B83" s="129"/>
      <c r="C83" s="129" t="s">
        <v>15</v>
      </c>
      <c r="D83" s="130"/>
      <c r="E83" s="142"/>
      <c r="F83" s="132">
        <v>5.961</v>
      </c>
    </row>
    <row r="84" spans="1:6" s="133" customFormat="1" ht="25.5">
      <c r="A84" s="128"/>
      <c r="B84" s="129"/>
      <c r="C84" s="129" t="s">
        <v>1114</v>
      </c>
      <c r="D84" s="130"/>
      <c r="E84" s="142"/>
      <c r="F84" s="132">
        <v>1.796</v>
      </c>
    </row>
    <row r="85" spans="1:6" s="133" customFormat="1" ht="25.5">
      <c r="A85" s="128"/>
      <c r="B85" s="129"/>
      <c r="C85" s="129" t="s">
        <v>186</v>
      </c>
      <c r="D85" s="130"/>
      <c r="E85" s="142"/>
      <c r="F85" s="132">
        <v>1.455</v>
      </c>
    </row>
    <row r="86" spans="1:6" s="133" customFormat="1" ht="12.75">
      <c r="A86" s="128"/>
      <c r="B86" s="129"/>
      <c r="C86" s="129" t="s">
        <v>938</v>
      </c>
      <c r="D86" s="130"/>
      <c r="E86" s="142"/>
      <c r="F86" s="132">
        <v>0.4</v>
      </c>
    </row>
    <row r="87" spans="1:6" s="85" customFormat="1" ht="41.25" customHeight="1">
      <c r="A87" s="103" t="s">
        <v>939</v>
      </c>
      <c r="B87" s="156"/>
      <c r="C87" s="156"/>
      <c r="D87" s="135">
        <v>18.429</v>
      </c>
      <c r="E87" s="157"/>
      <c r="F87" s="158"/>
    </row>
    <row r="88" spans="1:6" s="133" customFormat="1" ht="12.75">
      <c r="A88" s="128"/>
      <c r="B88" s="141" t="s">
        <v>102</v>
      </c>
      <c r="C88" s="129"/>
      <c r="D88" s="130"/>
      <c r="E88" s="142">
        <v>2.442</v>
      </c>
      <c r="F88" s="132"/>
    </row>
    <row r="89" spans="1:6" s="133" customFormat="1" ht="12.75">
      <c r="A89" s="128"/>
      <c r="B89" s="141"/>
      <c r="C89" s="129" t="s">
        <v>931</v>
      </c>
      <c r="D89" s="130"/>
      <c r="E89" s="142"/>
      <c r="F89" s="132">
        <v>1.82</v>
      </c>
    </row>
    <row r="90" spans="1:6" s="133" customFormat="1" ht="12.75">
      <c r="A90" s="128"/>
      <c r="B90" s="141"/>
      <c r="C90" s="129" t="s">
        <v>932</v>
      </c>
      <c r="D90" s="130"/>
      <c r="E90" s="142"/>
      <c r="F90" s="132">
        <v>0.534</v>
      </c>
    </row>
    <row r="91" spans="1:6" s="133" customFormat="1" ht="12.75">
      <c r="A91" s="128"/>
      <c r="B91" s="141"/>
      <c r="C91" s="129" t="s">
        <v>1115</v>
      </c>
      <c r="D91" s="130"/>
      <c r="E91" s="142"/>
      <c r="F91" s="132">
        <v>0.088</v>
      </c>
    </row>
    <row r="92" spans="1:6" s="133" customFormat="1" ht="25.5">
      <c r="A92" s="128"/>
      <c r="B92" s="141" t="s">
        <v>103</v>
      </c>
      <c r="C92" s="129"/>
      <c r="D92" s="130"/>
      <c r="E92" s="142">
        <v>4.115</v>
      </c>
      <c r="F92" s="132"/>
    </row>
    <row r="93" spans="1:6" s="133" customFormat="1" ht="12.75">
      <c r="A93" s="128"/>
      <c r="B93" s="141"/>
      <c r="C93" s="129" t="s">
        <v>940</v>
      </c>
      <c r="D93" s="130"/>
      <c r="E93" s="142"/>
      <c r="F93" s="132">
        <v>3.096</v>
      </c>
    </row>
    <row r="94" spans="1:6" s="133" customFormat="1" ht="12.75">
      <c r="A94" s="128"/>
      <c r="B94" s="141"/>
      <c r="C94" s="129" t="s">
        <v>941</v>
      </c>
      <c r="D94" s="130"/>
      <c r="E94" s="142"/>
      <c r="F94" s="132">
        <v>1.019</v>
      </c>
    </row>
    <row r="95" spans="1:6" s="133" customFormat="1" ht="12.75">
      <c r="A95" s="128"/>
      <c r="B95" s="141" t="s">
        <v>104</v>
      </c>
      <c r="C95" s="129"/>
      <c r="D95" s="130"/>
      <c r="E95" s="142">
        <v>1.535</v>
      </c>
      <c r="F95" s="255">
        <v>1.535</v>
      </c>
    </row>
    <row r="96" spans="1:6" s="133" customFormat="1" ht="12.75">
      <c r="A96" s="128"/>
      <c r="B96" s="141" t="s">
        <v>869</v>
      </c>
      <c r="C96" s="129"/>
      <c r="D96" s="130"/>
      <c r="E96" s="142">
        <v>0.69</v>
      </c>
      <c r="F96" s="132"/>
    </row>
    <row r="97" spans="1:6" s="133" customFormat="1" ht="12.75">
      <c r="A97" s="128"/>
      <c r="B97" s="141"/>
      <c r="C97" s="129" t="s">
        <v>942</v>
      </c>
      <c r="D97" s="130"/>
      <c r="E97" s="142"/>
      <c r="F97" s="132">
        <v>0.287</v>
      </c>
    </row>
    <row r="98" spans="1:6" s="133" customFormat="1" ht="25.5">
      <c r="A98" s="128"/>
      <c r="B98" s="141"/>
      <c r="C98" s="129" t="s">
        <v>943</v>
      </c>
      <c r="D98" s="130"/>
      <c r="E98" s="142"/>
      <c r="F98" s="132">
        <v>0.403</v>
      </c>
    </row>
    <row r="99" spans="1:6" s="133" customFormat="1" ht="25.5">
      <c r="A99" s="128"/>
      <c r="B99" s="141" t="s">
        <v>870</v>
      </c>
      <c r="C99" s="129"/>
      <c r="D99" s="130"/>
      <c r="E99" s="142">
        <v>1.748</v>
      </c>
      <c r="F99" s="132"/>
    </row>
    <row r="100" spans="1:6" s="133" customFormat="1" ht="25.5">
      <c r="A100" s="128"/>
      <c r="B100" s="141"/>
      <c r="C100" s="129" t="s">
        <v>945</v>
      </c>
      <c r="D100" s="130"/>
      <c r="E100" s="142"/>
      <c r="F100" s="132">
        <v>0.411</v>
      </c>
    </row>
    <row r="101" spans="1:6" s="133" customFormat="1" ht="25.5">
      <c r="A101" s="128"/>
      <c r="B101" s="141"/>
      <c r="C101" s="129" t="s">
        <v>1116</v>
      </c>
      <c r="D101" s="130"/>
      <c r="E101" s="142"/>
      <c r="F101" s="132">
        <v>0.381</v>
      </c>
    </row>
    <row r="102" spans="1:6" s="133" customFormat="1" ht="12.75">
      <c r="A102" s="128"/>
      <c r="B102" s="141"/>
      <c r="C102" s="129" t="s">
        <v>1137</v>
      </c>
      <c r="D102" s="130"/>
      <c r="E102" s="142"/>
      <c r="F102" s="132">
        <v>0.083</v>
      </c>
    </row>
    <row r="103" spans="1:6" s="133" customFormat="1" ht="12.75">
      <c r="A103" s="128"/>
      <c r="B103" s="141"/>
      <c r="C103" s="129" t="s">
        <v>946</v>
      </c>
      <c r="D103" s="130"/>
      <c r="E103" s="142"/>
      <c r="F103" s="132">
        <v>0.873</v>
      </c>
    </row>
    <row r="104" spans="1:6" s="133" customFormat="1" ht="25.5">
      <c r="A104" s="128"/>
      <c r="B104" s="141" t="s">
        <v>105</v>
      </c>
      <c r="C104" s="129"/>
      <c r="D104" s="130"/>
      <c r="E104" s="142">
        <v>3.918</v>
      </c>
      <c r="F104" s="132"/>
    </row>
    <row r="105" spans="1:6" s="133" customFormat="1" ht="25.5">
      <c r="A105" s="128"/>
      <c r="B105" s="141"/>
      <c r="C105" s="129" t="s">
        <v>805</v>
      </c>
      <c r="D105" s="130"/>
      <c r="E105" s="142"/>
      <c r="F105" s="132">
        <v>0.673</v>
      </c>
    </row>
    <row r="106" spans="1:6" s="133" customFormat="1" ht="25.5">
      <c r="A106" s="128"/>
      <c r="B106" s="141"/>
      <c r="C106" s="129" t="s">
        <v>1117</v>
      </c>
      <c r="D106" s="130"/>
      <c r="E106" s="142"/>
      <c r="F106" s="132">
        <v>0.35</v>
      </c>
    </row>
    <row r="107" spans="1:6" s="133" customFormat="1" ht="25.5">
      <c r="A107" s="128"/>
      <c r="B107" s="141"/>
      <c r="C107" s="129" t="s">
        <v>1118</v>
      </c>
      <c r="D107" s="130"/>
      <c r="E107" s="142"/>
      <c r="F107" s="132">
        <v>0.895</v>
      </c>
    </row>
    <row r="108" spans="1:6" s="133" customFormat="1" ht="12.75">
      <c r="A108" s="128"/>
      <c r="B108" s="141"/>
      <c r="C108" s="129" t="s">
        <v>871</v>
      </c>
      <c r="D108" s="130"/>
      <c r="E108" s="142"/>
      <c r="F108" s="132">
        <v>0.484</v>
      </c>
    </row>
    <row r="109" spans="1:6" s="133" customFormat="1" ht="25.5">
      <c r="A109" s="128"/>
      <c r="B109" s="141"/>
      <c r="C109" s="129" t="s">
        <v>16</v>
      </c>
      <c r="D109" s="130"/>
      <c r="E109" s="142"/>
      <c r="F109" s="132">
        <v>0.144</v>
      </c>
    </row>
    <row r="110" spans="1:6" s="133" customFormat="1" ht="12.75">
      <c r="A110" s="128"/>
      <c r="B110" s="141"/>
      <c r="C110" s="129" t="s">
        <v>17</v>
      </c>
      <c r="D110" s="130"/>
      <c r="E110" s="142"/>
      <c r="F110" s="132">
        <v>0.122</v>
      </c>
    </row>
    <row r="111" spans="1:6" s="133" customFormat="1" ht="12.75">
      <c r="A111" s="128"/>
      <c r="B111" s="141"/>
      <c r="C111" s="129" t="s">
        <v>1120</v>
      </c>
      <c r="D111" s="130"/>
      <c r="E111" s="142"/>
      <c r="F111" s="132">
        <v>0.467</v>
      </c>
    </row>
    <row r="112" spans="1:6" s="133" customFormat="1" ht="12.75">
      <c r="A112" s="128"/>
      <c r="B112" s="141"/>
      <c r="C112" s="129" t="s">
        <v>1121</v>
      </c>
      <c r="D112" s="130"/>
      <c r="E112" s="142"/>
      <c r="F112" s="132">
        <v>0.326</v>
      </c>
    </row>
    <row r="113" spans="1:6" s="133" customFormat="1" ht="25.5">
      <c r="A113" s="128"/>
      <c r="B113" s="141"/>
      <c r="C113" s="129" t="s">
        <v>952</v>
      </c>
      <c r="D113" s="130"/>
      <c r="E113" s="142"/>
      <c r="F113" s="132">
        <v>0.232</v>
      </c>
    </row>
    <row r="114" spans="1:6" s="133" customFormat="1" ht="12.75">
      <c r="A114" s="128"/>
      <c r="B114" s="141"/>
      <c r="C114" s="129" t="s">
        <v>1122</v>
      </c>
      <c r="D114" s="130"/>
      <c r="E114" s="142"/>
      <c r="F114" s="132">
        <v>0.225</v>
      </c>
    </row>
    <row r="115" spans="1:6" s="133" customFormat="1" ht="25.5">
      <c r="A115" s="128"/>
      <c r="B115" s="141" t="s">
        <v>106</v>
      </c>
      <c r="C115" s="129"/>
      <c r="D115" s="130"/>
      <c r="E115" s="142">
        <v>1.478</v>
      </c>
      <c r="F115" s="132"/>
    </row>
    <row r="116" spans="1:6" s="133" customFormat="1" ht="12.75">
      <c r="A116" s="128"/>
      <c r="B116" s="141"/>
      <c r="C116" s="129" t="s">
        <v>956</v>
      </c>
      <c r="D116" s="130"/>
      <c r="E116" s="142"/>
      <c r="F116" s="132">
        <v>0.17</v>
      </c>
    </row>
    <row r="117" spans="1:6" s="133" customFormat="1" ht="12.75">
      <c r="A117" s="128"/>
      <c r="B117" s="141"/>
      <c r="C117" s="129" t="s">
        <v>1123</v>
      </c>
      <c r="D117" s="130"/>
      <c r="E117" s="142"/>
      <c r="F117" s="132">
        <v>1.308</v>
      </c>
    </row>
    <row r="118" spans="1:6" s="133" customFormat="1" ht="25.5">
      <c r="A118" s="128"/>
      <c r="B118" s="141" t="s">
        <v>18</v>
      </c>
      <c r="C118" s="129"/>
      <c r="D118" s="130"/>
      <c r="E118" s="142">
        <v>2.503</v>
      </c>
      <c r="F118" s="255">
        <v>2.503</v>
      </c>
    </row>
    <row r="119" spans="1:6" s="85" customFormat="1" ht="15">
      <c r="A119" s="103" t="s">
        <v>873</v>
      </c>
      <c r="B119" s="159"/>
      <c r="C119" s="156"/>
      <c r="D119" s="135">
        <v>17.025</v>
      </c>
      <c r="E119" s="157"/>
      <c r="F119" s="158"/>
    </row>
    <row r="120" spans="1:6" s="133" customFormat="1" ht="12.75">
      <c r="A120" s="128"/>
      <c r="B120" s="141" t="s">
        <v>109</v>
      </c>
      <c r="C120" s="129"/>
      <c r="D120" s="130"/>
      <c r="E120" s="142">
        <v>16.069</v>
      </c>
      <c r="F120" s="132"/>
    </row>
    <row r="121" spans="1:6" s="133" customFormat="1" ht="12.75">
      <c r="A121" s="128"/>
      <c r="B121" s="141"/>
      <c r="C121" s="129" t="s">
        <v>958</v>
      </c>
      <c r="D121" s="130"/>
      <c r="E121" s="142"/>
      <c r="F121" s="132">
        <v>5.598</v>
      </c>
    </row>
    <row r="122" spans="1:6" s="133" customFormat="1" ht="12.75">
      <c r="A122" s="128"/>
      <c r="B122" s="141"/>
      <c r="C122" s="129" t="s">
        <v>959</v>
      </c>
      <c r="D122" s="130"/>
      <c r="E122" s="142"/>
      <c r="F122" s="132">
        <v>4.791</v>
      </c>
    </row>
    <row r="123" spans="1:6" s="133" customFormat="1" ht="12.75">
      <c r="A123" s="128"/>
      <c r="B123" s="141"/>
      <c r="C123" s="129" t="s">
        <v>874</v>
      </c>
      <c r="D123" s="130"/>
      <c r="E123" s="142"/>
      <c r="F123" s="132">
        <v>1.957</v>
      </c>
    </row>
    <row r="124" spans="1:6" s="133" customFormat="1" ht="12.75">
      <c r="A124" s="128"/>
      <c r="B124" s="141"/>
      <c r="C124" s="129" t="s">
        <v>875</v>
      </c>
      <c r="D124" s="130"/>
      <c r="E124" s="142"/>
      <c r="F124" s="132">
        <v>0.836</v>
      </c>
    </row>
    <row r="125" spans="1:6" s="133" customFormat="1" ht="12.75">
      <c r="A125" s="128"/>
      <c r="B125" s="141"/>
      <c r="C125" s="129" t="s">
        <v>1124</v>
      </c>
      <c r="D125" s="130"/>
      <c r="E125" s="142"/>
      <c r="F125" s="132">
        <v>0.234</v>
      </c>
    </row>
    <row r="126" spans="1:6" s="133" customFormat="1" ht="25.5">
      <c r="A126" s="128"/>
      <c r="B126" s="141"/>
      <c r="C126" s="129" t="s">
        <v>1139</v>
      </c>
      <c r="D126" s="130"/>
      <c r="E126" s="142"/>
      <c r="F126" s="132">
        <v>2.653</v>
      </c>
    </row>
    <row r="127" spans="1:6" s="133" customFormat="1" ht="12.75">
      <c r="A127" s="128"/>
      <c r="B127" s="141" t="s">
        <v>1095</v>
      </c>
      <c r="C127" s="129"/>
      <c r="D127" s="130"/>
      <c r="E127" s="142">
        <v>0.956</v>
      </c>
      <c r="F127" s="255">
        <v>0.956</v>
      </c>
    </row>
    <row r="128" spans="1:6" s="133" customFormat="1" ht="15">
      <c r="A128" s="103" t="s">
        <v>58</v>
      </c>
      <c r="B128" s="159"/>
      <c r="C128" s="156"/>
      <c r="D128" s="135">
        <v>8.173</v>
      </c>
      <c r="E128" s="157"/>
      <c r="F128" s="160"/>
    </row>
    <row r="129" spans="1:6" s="133" customFormat="1" ht="12.75">
      <c r="A129" s="128"/>
      <c r="B129" s="141" t="s">
        <v>876</v>
      </c>
      <c r="C129" s="129"/>
      <c r="D129" s="130"/>
      <c r="E129" s="142">
        <v>5.955</v>
      </c>
      <c r="F129" s="132"/>
    </row>
    <row r="130" spans="1:6" s="133" customFormat="1" ht="12.75">
      <c r="A130" s="128"/>
      <c r="B130" s="141"/>
      <c r="C130" s="129" t="s">
        <v>960</v>
      </c>
      <c r="D130" s="130"/>
      <c r="E130" s="142"/>
      <c r="F130" s="132">
        <v>3.604</v>
      </c>
    </row>
    <row r="131" spans="1:6" s="133" customFormat="1" ht="12.75">
      <c r="A131" s="128"/>
      <c r="B131" s="141"/>
      <c r="C131" s="129" t="s">
        <v>877</v>
      </c>
      <c r="D131" s="130"/>
      <c r="E131" s="142"/>
      <c r="F131" s="132">
        <v>1.223</v>
      </c>
    </row>
    <row r="132" spans="1:6" s="133" customFormat="1" ht="12.75">
      <c r="A132" s="128"/>
      <c r="B132" s="141"/>
      <c r="C132" s="129" t="s">
        <v>961</v>
      </c>
      <c r="D132" s="130"/>
      <c r="E132" s="142"/>
      <c r="F132" s="132">
        <v>1.128</v>
      </c>
    </row>
    <row r="133" spans="1:6" s="133" customFormat="1" ht="12.75">
      <c r="A133" s="128"/>
      <c r="B133" s="141" t="s">
        <v>112</v>
      </c>
      <c r="C133" s="129"/>
      <c r="D133" s="130"/>
      <c r="E133" s="142">
        <v>2.218</v>
      </c>
      <c r="F133" s="255">
        <v>2.218</v>
      </c>
    </row>
    <row r="134" spans="1:6" s="133" customFormat="1" ht="36.75" customHeight="1">
      <c r="A134" s="103" t="s">
        <v>962</v>
      </c>
      <c r="B134" s="159"/>
      <c r="C134" s="156"/>
      <c r="D134" s="135">
        <v>5.596</v>
      </c>
      <c r="E134" s="157"/>
      <c r="F134" s="160"/>
    </row>
    <row r="135" spans="1:6" s="133" customFormat="1" ht="12.75">
      <c r="A135" s="128"/>
      <c r="B135" s="141" t="s">
        <v>114</v>
      </c>
      <c r="C135" s="129"/>
      <c r="D135" s="130"/>
      <c r="E135" s="142">
        <v>2.992</v>
      </c>
      <c r="F135" s="132"/>
    </row>
    <row r="136" spans="1:6" s="133" customFormat="1" ht="25.5">
      <c r="A136" s="128"/>
      <c r="B136" s="141"/>
      <c r="C136" s="129" t="s">
        <v>813</v>
      </c>
      <c r="D136" s="130"/>
      <c r="E136" s="142"/>
      <c r="F136" s="132">
        <v>2.087</v>
      </c>
    </row>
    <row r="137" spans="1:6" s="133" customFormat="1" ht="12.75">
      <c r="A137" s="128"/>
      <c r="B137" s="141"/>
      <c r="C137" s="129" t="s">
        <v>19</v>
      </c>
      <c r="D137" s="130"/>
      <c r="E137" s="142"/>
      <c r="F137" s="132">
        <v>0.187</v>
      </c>
    </row>
    <row r="138" spans="1:6" s="133" customFormat="1" ht="12.75">
      <c r="A138" s="128"/>
      <c r="B138" s="141"/>
      <c r="C138" s="129" t="s">
        <v>964</v>
      </c>
      <c r="D138" s="130"/>
      <c r="E138" s="142"/>
      <c r="F138" s="132">
        <v>0.718</v>
      </c>
    </row>
    <row r="139" spans="1:6" s="133" customFormat="1" ht="12.75">
      <c r="A139" s="128"/>
      <c r="B139" s="141" t="s">
        <v>115</v>
      </c>
      <c r="C139" s="129"/>
      <c r="D139" s="130"/>
      <c r="E139" s="142">
        <v>1.943</v>
      </c>
      <c r="F139" s="132"/>
    </row>
    <row r="140" spans="1:6" s="133" customFormat="1" ht="12.75">
      <c r="A140" s="128"/>
      <c r="B140" s="141"/>
      <c r="C140" s="129" t="s">
        <v>965</v>
      </c>
      <c r="D140" s="130"/>
      <c r="E140" s="142"/>
      <c r="F140" s="132">
        <v>0.778</v>
      </c>
    </row>
    <row r="141" spans="1:6" s="133" customFormat="1" ht="25.5">
      <c r="A141" s="128"/>
      <c r="B141" s="141"/>
      <c r="C141" s="129" t="s">
        <v>966</v>
      </c>
      <c r="D141" s="130"/>
      <c r="E141" s="142"/>
      <c r="F141" s="132">
        <v>1.165</v>
      </c>
    </row>
    <row r="142" spans="1:6" s="133" customFormat="1" ht="12.75">
      <c r="A142" s="128"/>
      <c r="B142" s="141" t="s">
        <v>116</v>
      </c>
      <c r="C142" s="129"/>
      <c r="D142" s="130"/>
      <c r="E142" s="142">
        <v>0.661</v>
      </c>
      <c r="F142" s="255">
        <v>0.661</v>
      </c>
    </row>
    <row r="143" spans="1:6" s="133" customFormat="1" ht="26.25">
      <c r="A143" s="103" t="s">
        <v>967</v>
      </c>
      <c r="B143" s="159"/>
      <c r="C143" s="156"/>
      <c r="D143" s="135">
        <v>10.804</v>
      </c>
      <c r="E143" s="157"/>
      <c r="F143" s="160"/>
    </row>
    <row r="144" spans="1:6" s="133" customFormat="1" ht="25.5">
      <c r="A144" s="128"/>
      <c r="B144" s="141" t="s">
        <v>1096</v>
      </c>
      <c r="C144" s="129"/>
      <c r="D144" s="130"/>
      <c r="E144" s="142">
        <v>1.229</v>
      </c>
      <c r="F144" s="260">
        <v>1.229</v>
      </c>
    </row>
    <row r="145" spans="1:6" s="133" customFormat="1" ht="12.75">
      <c r="A145" s="128"/>
      <c r="B145" s="141" t="s">
        <v>880</v>
      </c>
      <c r="C145" s="129"/>
      <c r="D145" s="130"/>
      <c r="E145" s="142">
        <v>2.877</v>
      </c>
      <c r="F145" s="132"/>
    </row>
    <row r="146" spans="1:6" ht="25.5">
      <c r="A146" s="17"/>
      <c r="B146" s="19"/>
      <c r="C146" s="18" t="s">
        <v>1125</v>
      </c>
      <c r="D146" s="47"/>
      <c r="E146" s="21"/>
      <c r="F146" s="49">
        <v>1.105</v>
      </c>
    </row>
    <row r="147" spans="1:6" ht="25.5">
      <c r="A147" s="17"/>
      <c r="B147" s="19"/>
      <c r="C147" s="18" t="s">
        <v>1140</v>
      </c>
      <c r="D147" s="47"/>
      <c r="E147" s="21"/>
      <c r="F147" s="49">
        <v>0.301</v>
      </c>
    </row>
    <row r="148" spans="1:6" ht="38.25">
      <c r="A148" s="17"/>
      <c r="B148" s="19"/>
      <c r="C148" s="18" t="s">
        <v>1126</v>
      </c>
      <c r="D148" s="47"/>
      <c r="E148" s="21"/>
      <c r="F148" s="49">
        <v>1.471</v>
      </c>
    </row>
    <row r="149" spans="1:6" ht="25.5">
      <c r="A149" s="17"/>
      <c r="B149" s="19" t="s">
        <v>842</v>
      </c>
      <c r="C149" s="18"/>
      <c r="D149" s="47"/>
      <c r="E149" s="21">
        <v>3.135</v>
      </c>
      <c r="F149" s="49"/>
    </row>
    <row r="150" spans="1:6" ht="38.25">
      <c r="A150" s="17"/>
      <c r="B150" s="19"/>
      <c r="C150" s="18" t="s">
        <v>1147</v>
      </c>
      <c r="D150" s="47"/>
      <c r="E150" s="21"/>
      <c r="F150" s="49">
        <v>1.553</v>
      </c>
    </row>
    <row r="151" spans="1:6" ht="38.25">
      <c r="A151" s="17"/>
      <c r="B151" s="19"/>
      <c r="C151" s="18" t="s">
        <v>1143</v>
      </c>
      <c r="D151" s="47"/>
      <c r="E151" s="21"/>
      <c r="F151" s="49">
        <v>1.582</v>
      </c>
    </row>
    <row r="152" spans="1:6" ht="12.75">
      <c r="A152" s="17"/>
      <c r="B152" s="19" t="s">
        <v>881</v>
      </c>
      <c r="C152" s="18"/>
      <c r="D152" s="47"/>
      <c r="E152" s="21">
        <v>2.305</v>
      </c>
      <c r="F152" s="49"/>
    </row>
    <row r="153" spans="1:6" ht="12.75">
      <c r="A153" s="17"/>
      <c r="B153" s="19"/>
      <c r="C153" s="18" t="s">
        <v>1127</v>
      </c>
      <c r="D153" s="47"/>
      <c r="E153" s="21"/>
      <c r="F153" s="49">
        <v>0.299</v>
      </c>
    </row>
    <row r="154" spans="1:6" ht="25.5">
      <c r="A154" s="17"/>
      <c r="B154" s="19"/>
      <c r="C154" s="18" t="s">
        <v>973</v>
      </c>
      <c r="D154" s="47"/>
      <c r="E154" s="21"/>
      <c r="F154" s="49">
        <v>0.097</v>
      </c>
    </row>
    <row r="155" spans="1:6" ht="12.75">
      <c r="A155" s="17"/>
      <c r="B155" s="19"/>
      <c r="C155" s="18" t="s">
        <v>1128</v>
      </c>
      <c r="D155" s="47"/>
      <c r="E155" s="21"/>
      <c r="F155" s="49">
        <v>1.909</v>
      </c>
    </row>
    <row r="156" spans="1:6" ht="12.75">
      <c r="A156" s="17"/>
      <c r="B156" s="19" t="s">
        <v>882</v>
      </c>
      <c r="C156" s="18"/>
      <c r="D156" s="47"/>
      <c r="E156" s="21">
        <v>1.258</v>
      </c>
      <c r="F156" s="49"/>
    </row>
    <row r="157" spans="1:6" ht="12.75">
      <c r="A157" s="17"/>
      <c r="B157" s="20"/>
      <c r="C157" s="18" t="s">
        <v>975</v>
      </c>
      <c r="D157" s="47"/>
      <c r="E157" s="48"/>
      <c r="F157" s="49">
        <v>0.891</v>
      </c>
    </row>
    <row r="158" spans="1:6" ht="12.75">
      <c r="A158" s="17"/>
      <c r="B158" s="20"/>
      <c r="C158" s="18" t="s">
        <v>891</v>
      </c>
      <c r="D158" s="53"/>
      <c r="E158" s="54"/>
      <c r="F158" s="55">
        <v>0.367</v>
      </c>
    </row>
    <row r="159" spans="1:6" ht="12.75">
      <c r="A159" s="147" t="s">
        <v>892</v>
      </c>
      <c r="B159" s="148"/>
      <c r="C159" s="148"/>
      <c r="D159" s="151">
        <v>100</v>
      </c>
      <c r="E159" s="151">
        <v>100</v>
      </c>
      <c r="F159" s="152">
        <v>100</v>
      </c>
    </row>
    <row r="160" spans="1:6" ht="12.75">
      <c r="A160" s="83"/>
      <c r="B160" s="83"/>
      <c r="C160" s="83"/>
      <c r="D160" s="84"/>
      <c r="E160" s="84"/>
      <c r="F160" s="84"/>
    </row>
    <row r="161" spans="1:6" ht="12.75">
      <c r="A161" s="60" t="s">
        <v>20</v>
      </c>
      <c r="B161" s="83"/>
      <c r="C161" s="83"/>
      <c r="D161" s="84"/>
      <c r="E161" s="84"/>
      <c r="F161" s="84"/>
    </row>
    <row r="162" ht="12.75">
      <c r="A162" s="60" t="s">
        <v>21</v>
      </c>
    </row>
    <row r="163" ht="12.75">
      <c r="A163" s="60" t="s">
        <v>22</v>
      </c>
    </row>
    <row r="164" ht="12.75">
      <c r="A164" s="60" t="s">
        <v>23</v>
      </c>
    </row>
    <row r="165" ht="12.75">
      <c r="A165" s="82" t="s">
        <v>24</v>
      </c>
    </row>
    <row r="166" ht="12.75">
      <c r="A166" s="82" t="s">
        <v>25</v>
      </c>
    </row>
    <row r="168" s="88" customFormat="1" ht="15">
      <c r="A168" s="92" t="s">
        <v>1214</v>
      </c>
    </row>
  </sheetData>
  <mergeCells count="5">
    <mergeCell ref="A11:F11"/>
    <mergeCell ref="A14:D14"/>
    <mergeCell ref="A7:F7"/>
    <mergeCell ref="A10:F10"/>
    <mergeCell ref="A9:F9"/>
  </mergeCells>
  <printOptions/>
  <pageMargins left="0.46" right="0.37" top="0.52" bottom="0.49"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4"/>
  </sheetPr>
  <dimension ref="A1:F161"/>
  <sheetViews>
    <sheetView showGridLines="0" workbookViewId="0" topLeftCell="A1">
      <selection activeCell="A1" sqref="A1"/>
    </sheetView>
  </sheetViews>
  <sheetFormatPr defaultColWidth="9.140625" defaultRowHeight="12.75"/>
  <cols>
    <col min="1" max="1" width="15.7109375" style="63" customWidth="1"/>
    <col min="2" max="2" width="24.8515625" style="63" customWidth="1"/>
    <col min="3" max="3" width="19.8515625" style="60" customWidth="1"/>
    <col min="4" max="4" width="9.421875" style="63" customWidth="1"/>
    <col min="5" max="5" width="10.8515625" style="80" customWidth="1"/>
    <col min="6" max="6" width="15.28125" style="80" customWidth="1"/>
    <col min="7" max="16384" width="9.140625" style="63" customWidth="1"/>
  </cols>
  <sheetData>
    <row r="1" spans="1:6" s="88" customFormat="1" ht="43.5" customHeight="1">
      <c r="A1" s="86" t="s">
        <v>1023</v>
      </c>
      <c r="B1" s="87"/>
      <c r="C1" s="87"/>
      <c r="D1" s="87"/>
      <c r="E1" s="87"/>
      <c r="F1" s="87"/>
    </row>
    <row r="2" s="2" customFormat="1" ht="15.75">
      <c r="A2" s="2" t="s">
        <v>883</v>
      </c>
    </row>
    <row r="3" s="62" customFormat="1" ht="11.25">
      <c r="A3" s="62" t="s">
        <v>794</v>
      </c>
    </row>
    <row r="4" s="88" customFormat="1" ht="15">
      <c r="A4" s="89" t="s">
        <v>244</v>
      </c>
    </row>
    <row r="5" s="90" customFormat="1" ht="12">
      <c r="A5" s="90" t="s">
        <v>229</v>
      </c>
    </row>
    <row r="6" spans="1:6" s="64" customFormat="1" ht="11.25">
      <c r="A6" s="91"/>
      <c r="B6" s="91"/>
      <c r="C6" s="91"/>
      <c r="D6" s="91"/>
      <c r="E6" s="91"/>
      <c r="F6" s="91"/>
    </row>
    <row r="7" spans="1:6" ht="12.75">
      <c r="A7" s="352" t="s">
        <v>40</v>
      </c>
      <c r="B7" s="352"/>
      <c r="C7" s="352"/>
      <c r="D7" s="352"/>
      <c r="E7" s="352"/>
      <c r="F7" s="352"/>
    </row>
    <row r="8" spans="1:6" ht="12.75">
      <c r="A8" s="225"/>
      <c r="B8" s="225"/>
      <c r="C8" s="225"/>
      <c r="D8" s="225"/>
      <c r="E8" s="225"/>
      <c r="F8" s="225"/>
    </row>
    <row r="9" spans="1:6" ht="15.75" customHeight="1">
      <c r="A9" s="346" t="s">
        <v>1078</v>
      </c>
      <c r="B9" s="346"/>
      <c r="C9" s="346"/>
      <c r="D9" s="346"/>
      <c r="E9" s="346"/>
      <c r="F9" s="346"/>
    </row>
    <row r="10" spans="1:6" ht="17.25" customHeight="1">
      <c r="A10" s="352" t="s">
        <v>41</v>
      </c>
      <c r="B10" s="352"/>
      <c r="C10" s="352"/>
      <c r="D10" s="352"/>
      <c r="E10" s="352"/>
      <c r="F10" s="352"/>
    </row>
    <row r="11" spans="1:6" ht="36" customHeight="1">
      <c r="A11" s="352" t="s">
        <v>42</v>
      </c>
      <c r="B11" s="352"/>
      <c r="C11" s="352"/>
      <c r="D11" s="352"/>
      <c r="E11" s="352"/>
      <c r="F11" s="352"/>
    </row>
    <row r="12" spans="1:6" ht="12.75">
      <c r="A12" s="225"/>
      <c r="B12" s="225"/>
      <c r="C12" s="225"/>
      <c r="D12" s="225"/>
      <c r="E12" s="225"/>
      <c r="F12" s="225"/>
    </row>
    <row r="13" spans="1:6" ht="12.75">
      <c r="A13" s="57" t="s">
        <v>61</v>
      </c>
      <c r="B13" s="66"/>
      <c r="C13" s="72"/>
      <c r="D13" s="66"/>
      <c r="E13" s="58"/>
      <c r="F13" s="58"/>
    </row>
    <row r="14" spans="1:6" ht="13.5" customHeight="1">
      <c r="A14" s="342" t="s">
        <v>26</v>
      </c>
      <c r="B14" s="342"/>
      <c r="C14" s="342"/>
      <c r="D14" s="342"/>
      <c r="E14" s="60"/>
      <c r="F14" s="60"/>
    </row>
    <row r="15" spans="1:6" ht="13.5" customHeight="1">
      <c r="A15" s="223"/>
      <c r="B15" s="223"/>
      <c r="C15" s="223"/>
      <c r="D15" s="223"/>
      <c r="E15" s="223"/>
      <c r="F15" s="223"/>
    </row>
    <row r="16" spans="1:6" ht="12.75">
      <c r="A16" s="23" t="s">
        <v>854</v>
      </c>
      <c r="B16" s="77" t="s">
        <v>855</v>
      </c>
      <c r="C16" s="78" t="s">
        <v>1098</v>
      </c>
      <c r="D16" s="14" t="s">
        <v>854</v>
      </c>
      <c r="E16" s="15" t="s">
        <v>855</v>
      </c>
      <c r="F16" s="79" t="s">
        <v>1098</v>
      </c>
    </row>
    <row r="17" spans="1:6" s="3" customFormat="1" ht="12.75">
      <c r="A17" s="94" t="s">
        <v>85</v>
      </c>
      <c r="B17" s="94"/>
      <c r="C17" s="261"/>
      <c r="D17" s="125">
        <v>18.323999999999998</v>
      </c>
      <c r="E17" s="161"/>
      <c r="F17" s="127"/>
    </row>
    <row r="18" spans="1:6" ht="12.75">
      <c r="A18" s="128"/>
      <c r="B18" s="103" t="s">
        <v>86</v>
      </c>
      <c r="C18" s="262"/>
      <c r="D18" s="174"/>
      <c r="E18" s="84">
        <v>1.463</v>
      </c>
      <c r="F18" s="132"/>
    </row>
    <row r="19" spans="1:6" ht="12.75">
      <c r="A19" s="128"/>
      <c r="B19" s="128"/>
      <c r="C19" s="129" t="s">
        <v>895</v>
      </c>
      <c r="D19" s="174"/>
      <c r="E19" s="163"/>
      <c r="F19" s="132">
        <v>0.895</v>
      </c>
    </row>
    <row r="20" spans="1:6" ht="12.75">
      <c r="A20" s="128"/>
      <c r="B20" s="128"/>
      <c r="C20" s="129" t="s">
        <v>125</v>
      </c>
      <c r="D20" s="174"/>
      <c r="E20" s="163"/>
      <c r="F20" s="132">
        <v>0.373</v>
      </c>
    </row>
    <row r="21" spans="1:6" ht="12.75">
      <c r="A21" s="128"/>
      <c r="B21" s="128"/>
      <c r="C21" s="129" t="s">
        <v>1099</v>
      </c>
      <c r="D21" s="174"/>
      <c r="E21" s="163"/>
      <c r="F21" s="132">
        <v>0.055</v>
      </c>
    </row>
    <row r="22" spans="1:6" ht="12.75">
      <c r="A22" s="128"/>
      <c r="B22" s="128"/>
      <c r="C22" s="129" t="s">
        <v>896</v>
      </c>
      <c r="D22" s="174"/>
      <c r="E22" s="163"/>
      <c r="F22" s="132">
        <v>0.14</v>
      </c>
    </row>
    <row r="23" spans="1:6" ht="12.75">
      <c r="A23" s="128"/>
      <c r="B23" s="103" t="s">
        <v>87</v>
      </c>
      <c r="C23" s="129"/>
      <c r="D23" s="174"/>
      <c r="E23" s="84">
        <v>2.097</v>
      </c>
      <c r="F23" s="132"/>
    </row>
    <row r="24" spans="1:6" ht="12.75">
      <c r="A24" s="128"/>
      <c r="B24" s="128"/>
      <c r="C24" s="129" t="s">
        <v>897</v>
      </c>
      <c r="D24" s="174"/>
      <c r="E24" s="163"/>
      <c r="F24" s="132">
        <v>0.867</v>
      </c>
    </row>
    <row r="25" spans="1:6" ht="12.75">
      <c r="A25" s="128"/>
      <c r="B25" s="128"/>
      <c r="C25" s="129" t="s">
        <v>857</v>
      </c>
      <c r="D25" s="174"/>
      <c r="E25" s="163"/>
      <c r="F25" s="132">
        <v>0.773</v>
      </c>
    </row>
    <row r="26" spans="1:6" ht="12.75">
      <c r="A26" s="128"/>
      <c r="B26" s="128"/>
      <c r="C26" s="129" t="s">
        <v>1129</v>
      </c>
      <c r="D26" s="174"/>
      <c r="E26" s="163"/>
      <c r="F26" s="132">
        <v>0.252</v>
      </c>
    </row>
    <row r="27" spans="1:6" ht="12.75">
      <c r="A27" s="128"/>
      <c r="B27" s="128"/>
      <c r="C27" s="129" t="s">
        <v>899</v>
      </c>
      <c r="D27" s="174"/>
      <c r="E27" s="163"/>
      <c r="F27" s="132">
        <v>0.205</v>
      </c>
    </row>
    <row r="28" spans="1:6" ht="12.75">
      <c r="A28" s="128"/>
      <c r="B28" s="103" t="s">
        <v>88</v>
      </c>
      <c r="C28" s="129"/>
      <c r="D28" s="174"/>
      <c r="E28" s="84">
        <v>3.001</v>
      </c>
      <c r="F28" s="132"/>
    </row>
    <row r="29" spans="1:6" ht="12.75">
      <c r="A29" s="128"/>
      <c r="B29" s="128"/>
      <c r="C29" s="129" t="s">
        <v>900</v>
      </c>
      <c r="D29" s="174"/>
      <c r="E29" s="163"/>
      <c r="F29" s="132">
        <v>0.736</v>
      </c>
    </row>
    <row r="30" spans="1:6" ht="12.75">
      <c r="A30" s="128"/>
      <c r="B30" s="128"/>
      <c r="C30" s="129" t="s">
        <v>134</v>
      </c>
      <c r="D30" s="174"/>
      <c r="E30" s="163"/>
      <c r="F30" s="132">
        <v>0.363</v>
      </c>
    </row>
    <row r="31" spans="1:6" ht="12.75">
      <c r="A31" s="128"/>
      <c r="B31" s="128"/>
      <c r="C31" s="129" t="s">
        <v>901</v>
      </c>
      <c r="D31" s="174"/>
      <c r="E31" s="163"/>
      <c r="F31" s="132">
        <v>0.177</v>
      </c>
    </row>
    <row r="32" spans="1:6" ht="12.75">
      <c r="A32" s="128"/>
      <c r="B32" s="128"/>
      <c r="C32" s="129" t="s">
        <v>902</v>
      </c>
      <c r="D32" s="174"/>
      <c r="E32" s="163"/>
      <c r="F32" s="132">
        <v>0.401</v>
      </c>
    </row>
    <row r="33" spans="1:6" ht="12.75">
      <c r="A33" s="128"/>
      <c r="B33" s="128"/>
      <c r="C33" s="129" t="s">
        <v>903</v>
      </c>
      <c r="D33" s="174"/>
      <c r="E33" s="163"/>
      <c r="F33" s="132">
        <v>0.308</v>
      </c>
    </row>
    <row r="34" spans="1:6" ht="12.75">
      <c r="A34" s="128"/>
      <c r="B34" s="128"/>
      <c r="C34" s="129" t="s">
        <v>858</v>
      </c>
      <c r="D34" s="174"/>
      <c r="E34" s="163"/>
      <c r="F34" s="132">
        <v>0.69</v>
      </c>
    </row>
    <row r="35" spans="1:6" ht="12.75">
      <c r="A35" s="128"/>
      <c r="B35" s="128"/>
      <c r="C35" s="129" t="s">
        <v>1101</v>
      </c>
      <c r="D35" s="174"/>
      <c r="E35" s="163"/>
      <c r="F35" s="132">
        <v>0.326</v>
      </c>
    </row>
    <row r="36" spans="1:6" ht="25.5">
      <c r="A36" s="128"/>
      <c r="B36" s="103" t="s">
        <v>89</v>
      </c>
      <c r="C36" s="129"/>
      <c r="D36" s="174"/>
      <c r="E36" s="84">
        <v>1.417</v>
      </c>
      <c r="F36" s="132"/>
    </row>
    <row r="37" spans="1:6" ht="12.75">
      <c r="A37" s="128"/>
      <c r="B37" s="128"/>
      <c r="C37" s="129" t="s">
        <v>905</v>
      </c>
      <c r="D37" s="174"/>
      <c r="E37" s="163"/>
      <c r="F37" s="132">
        <v>0.69</v>
      </c>
    </row>
    <row r="38" spans="1:6" ht="12.75">
      <c r="A38" s="128"/>
      <c r="B38" s="128"/>
      <c r="C38" s="129" t="s">
        <v>1130</v>
      </c>
      <c r="D38" s="174"/>
      <c r="E38" s="163"/>
      <c r="F38" s="132">
        <v>0.121</v>
      </c>
    </row>
    <row r="39" spans="1:6" ht="12.75">
      <c r="A39" s="128"/>
      <c r="B39" s="128"/>
      <c r="C39" s="129" t="s">
        <v>1131</v>
      </c>
      <c r="D39" s="174"/>
      <c r="E39" s="163"/>
      <c r="F39" s="132">
        <v>0.606</v>
      </c>
    </row>
    <row r="40" spans="1:6" ht="25.5">
      <c r="A40" s="128"/>
      <c r="B40" s="103" t="s">
        <v>90</v>
      </c>
      <c r="C40" s="129"/>
      <c r="D40" s="174"/>
      <c r="E40" s="84">
        <v>0.829</v>
      </c>
      <c r="F40" s="132"/>
    </row>
    <row r="41" spans="1:6" ht="12.75">
      <c r="A41" s="128"/>
      <c r="B41" s="128"/>
      <c r="C41" s="129" t="s">
        <v>906</v>
      </c>
      <c r="D41" s="174"/>
      <c r="E41" s="163"/>
      <c r="F41" s="132">
        <v>0.14</v>
      </c>
    </row>
    <row r="42" spans="1:6" ht="12.75">
      <c r="A42" s="128"/>
      <c r="B42" s="128"/>
      <c r="C42" s="129" t="s">
        <v>1132</v>
      </c>
      <c r="D42" s="174"/>
      <c r="E42" s="163"/>
      <c r="F42" s="132">
        <v>0.419</v>
      </c>
    </row>
    <row r="43" spans="1:6" ht="12.75">
      <c r="A43" s="128"/>
      <c r="B43" s="128"/>
      <c r="C43" s="129" t="s">
        <v>907</v>
      </c>
      <c r="D43" s="174"/>
      <c r="E43" s="163"/>
      <c r="F43" s="132">
        <v>0.27</v>
      </c>
    </row>
    <row r="44" spans="1:6" ht="25.5">
      <c r="A44" s="128"/>
      <c r="B44" s="103" t="s">
        <v>91</v>
      </c>
      <c r="C44" s="129"/>
      <c r="D44" s="174"/>
      <c r="E44" s="84">
        <v>2.89</v>
      </c>
      <c r="F44" s="132"/>
    </row>
    <row r="45" spans="1:6" ht="25.5">
      <c r="A45" s="128"/>
      <c r="B45" s="128"/>
      <c r="C45" s="129" t="s">
        <v>909</v>
      </c>
      <c r="D45" s="174"/>
      <c r="E45" s="163"/>
      <c r="F45" s="132">
        <v>1.212</v>
      </c>
    </row>
    <row r="46" spans="1:6" ht="25.5">
      <c r="A46" s="128"/>
      <c r="B46" s="128"/>
      <c r="C46" s="129" t="s">
        <v>910</v>
      </c>
      <c r="D46" s="174"/>
      <c r="E46" s="163"/>
      <c r="F46" s="132">
        <v>0.354</v>
      </c>
    </row>
    <row r="47" spans="1:6" ht="12.75">
      <c r="A47" s="128"/>
      <c r="B47" s="128"/>
      <c r="C47" s="129" t="s">
        <v>1103</v>
      </c>
      <c r="D47" s="174"/>
      <c r="E47" s="163"/>
      <c r="F47" s="132">
        <v>1.324</v>
      </c>
    </row>
    <row r="48" spans="1:6" ht="25.5">
      <c r="A48" s="128"/>
      <c r="B48" s="103" t="s">
        <v>92</v>
      </c>
      <c r="C48" s="129"/>
      <c r="D48" s="174"/>
      <c r="E48" s="84">
        <v>4.959</v>
      </c>
      <c r="F48" s="132"/>
    </row>
    <row r="49" spans="1:6" ht="12.75">
      <c r="A49" s="128"/>
      <c r="B49" s="128"/>
      <c r="C49" s="129" t="s">
        <v>1104</v>
      </c>
      <c r="D49" s="174"/>
      <c r="E49" s="163"/>
      <c r="F49" s="132">
        <v>1.818</v>
      </c>
    </row>
    <row r="50" spans="1:6" ht="12.75">
      <c r="A50" s="128"/>
      <c r="B50" s="128"/>
      <c r="C50" s="129" t="s">
        <v>1105</v>
      </c>
      <c r="D50" s="174"/>
      <c r="E50" s="163"/>
      <c r="F50" s="132">
        <v>3.141</v>
      </c>
    </row>
    <row r="51" spans="1:6" ht="12.75">
      <c r="A51" s="128"/>
      <c r="B51" s="103" t="s">
        <v>93</v>
      </c>
      <c r="C51" s="129"/>
      <c r="D51" s="174"/>
      <c r="E51" s="84">
        <v>1.668</v>
      </c>
      <c r="F51" s="132"/>
    </row>
    <row r="52" spans="1:6" ht="12.75">
      <c r="A52" s="128"/>
      <c r="B52" s="128"/>
      <c r="C52" s="129" t="s">
        <v>914</v>
      </c>
      <c r="D52" s="174"/>
      <c r="E52" s="163"/>
      <c r="F52" s="132">
        <v>0.121</v>
      </c>
    </row>
    <row r="53" spans="1:6" ht="12.75">
      <c r="A53" s="128"/>
      <c r="B53" s="128"/>
      <c r="C53" s="129" t="s">
        <v>1106</v>
      </c>
      <c r="D53" s="174"/>
      <c r="E53" s="163"/>
      <c r="F53" s="132">
        <v>0.056</v>
      </c>
    </row>
    <row r="54" spans="1:6" ht="25.5">
      <c r="A54" s="128"/>
      <c r="B54" s="128"/>
      <c r="C54" s="129" t="s">
        <v>915</v>
      </c>
      <c r="D54" s="174"/>
      <c r="E54" s="163"/>
      <c r="F54" s="132">
        <v>0.149</v>
      </c>
    </row>
    <row r="55" spans="1:6" ht="25.5">
      <c r="A55" s="128"/>
      <c r="B55" s="128"/>
      <c r="C55" s="129" t="s">
        <v>916</v>
      </c>
      <c r="D55" s="135"/>
      <c r="E55" s="84"/>
      <c r="F55" s="132">
        <v>0.289</v>
      </c>
    </row>
    <row r="56" spans="1:6" ht="25.5">
      <c r="A56" s="128"/>
      <c r="B56" s="128"/>
      <c r="C56" s="129" t="s">
        <v>1107</v>
      </c>
      <c r="D56" s="135"/>
      <c r="E56" s="84"/>
      <c r="F56" s="132">
        <v>0.242</v>
      </c>
    </row>
    <row r="57" spans="1:6" ht="12.75">
      <c r="A57" s="128"/>
      <c r="B57" s="128"/>
      <c r="C57" s="129" t="s">
        <v>1108</v>
      </c>
      <c r="D57" s="135"/>
      <c r="E57" s="84"/>
      <c r="F57" s="132">
        <v>0.13</v>
      </c>
    </row>
    <row r="58" spans="1:6" ht="12.75">
      <c r="A58" s="128"/>
      <c r="B58" s="128"/>
      <c r="C58" s="129" t="s">
        <v>1133</v>
      </c>
      <c r="D58" s="135"/>
      <c r="E58" s="84"/>
      <c r="F58" s="132">
        <v>0.084</v>
      </c>
    </row>
    <row r="59" spans="1:6" ht="12.75">
      <c r="A59" s="128"/>
      <c r="B59" s="128"/>
      <c r="C59" s="129" t="s">
        <v>860</v>
      </c>
      <c r="D59" s="135"/>
      <c r="E59" s="84"/>
      <c r="F59" s="132">
        <v>0.597</v>
      </c>
    </row>
    <row r="60" spans="1:6" ht="12.75">
      <c r="A60" s="103" t="s">
        <v>94</v>
      </c>
      <c r="B60" s="103"/>
      <c r="C60" s="129"/>
      <c r="D60" s="135">
        <v>6.264</v>
      </c>
      <c r="E60" s="84"/>
      <c r="F60" s="132"/>
    </row>
    <row r="61" spans="1:6" ht="12.75">
      <c r="A61" s="128"/>
      <c r="B61" s="103" t="s">
        <v>862</v>
      </c>
      <c r="C61" s="129"/>
      <c r="D61" s="135"/>
      <c r="E61" s="84">
        <v>1.686</v>
      </c>
      <c r="F61" s="132"/>
    </row>
    <row r="62" spans="1:6" ht="12.75">
      <c r="A62" s="128"/>
      <c r="B62" s="128"/>
      <c r="C62" s="129" t="s">
        <v>1109</v>
      </c>
      <c r="D62" s="135"/>
      <c r="E62" s="84"/>
      <c r="F62" s="132">
        <v>0.68</v>
      </c>
    </row>
    <row r="63" spans="1:6" ht="12.75">
      <c r="A63" s="128"/>
      <c r="B63" s="128"/>
      <c r="C63" s="129" t="s">
        <v>1110</v>
      </c>
      <c r="D63" s="174"/>
      <c r="E63" s="163"/>
      <c r="F63" s="132">
        <v>0.158</v>
      </c>
    </row>
    <row r="64" spans="1:6" ht="12.75">
      <c r="A64" s="128"/>
      <c r="B64" s="128"/>
      <c r="C64" s="129" t="s">
        <v>922</v>
      </c>
      <c r="D64" s="174"/>
      <c r="E64" s="163"/>
      <c r="F64" s="132">
        <v>0.317</v>
      </c>
    </row>
    <row r="65" spans="1:6" ht="25.5">
      <c r="A65" s="128"/>
      <c r="B65" s="128"/>
      <c r="C65" s="129" t="s">
        <v>166</v>
      </c>
      <c r="D65" s="174"/>
      <c r="E65" s="163"/>
      <c r="F65" s="132">
        <v>0.149</v>
      </c>
    </row>
    <row r="66" spans="1:6" ht="12.75">
      <c r="A66" s="128"/>
      <c r="B66" s="128"/>
      <c r="C66" s="129" t="s">
        <v>863</v>
      </c>
      <c r="D66" s="174"/>
      <c r="E66" s="163"/>
      <c r="F66" s="132">
        <v>0.382</v>
      </c>
    </row>
    <row r="67" spans="1:6" ht="25.5">
      <c r="A67" s="128"/>
      <c r="B67" s="103" t="s">
        <v>864</v>
      </c>
      <c r="C67" s="129"/>
      <c r="D67" s="174"/>
      <c r="E67" s="84">
        <v>2.545</v>
      </c>
      <c r="F67" s="132"/>
    </row>
    <row r="68" spans="1:6" ht="25.5">
      <c r="A68" s="128"/>
      <c r="B68" s="128"/>
      <c r="C68" s="129" t="s">
        <v>1134</v>
      </c>
      <c r="D68" s="174"/>
      <c r="E68" s="163"/>
      <c r="F68" s="132">
        <v>1.64</v>
      </c>
    </row>
    <row r="69" spans="1:6" ht="12.75">
      <c r="A69" s="128"/>
      <c r="B69" s="128"/>
      <c r="C69" s="129" t="s">
        <v>1112</v>
      </c>
      <c r="D69" s="174"/>
      <c r="E69" s="163"/>
      <c r="F69" s="132">
        <v>0.196</v>
      </c>
    </row>
    <row r="70" spans="1:6" ht="25.5">
      <c r="A70" s="128"/>
      <c r="B70" s="128"/>
      <c r="C70" s="129" t="s">
        <v>1135</v>
      </c>
      <c r="D70" s="174"/>
      <c r="E70" s="163"/>
      <c r="F70" s="132">
        <v>0.345</v>
      </c>
    </row>
    <row r="71" spans="1:6" ht="12.75">
      <c r="A71" s="128"/>
      <c r="B71" s="128"/>
      <c r="C71" s="129" t="s">
        <v>865</v>
      </c>
      <c r="D71" s="174"/>
      <c r="E71" s="163"/>
      <c r="F71" s="132">
        <v>0.364</v>
      </c>
    </row>
    <row r="72" spans="1:6" ht="12.75">
      <c r="A72" s="128"/>
      <c r="B72" s="103" t="s">
        <v>96</v>
      </c>
      <c r="C72" s="129"/>
      <c r="D72" s="174"/>
      <c r="E72" s="84">
        <v>0.746</v>
      </c>
      <c r="F72" s="132">
        <v>0.746</v>
      </c>
    </row>
    <row r="73" spans="1:6" ht="12.75">
      <c r="A73" s="128"/>
      <c r="B73" s="103" t="s">
        <v>97</v>
      </c>
      <c r="C73" s="129"/>
      <c r="D73" s="174"/>
      <c r="E73" s="84">
        <v>1.063</v>
      </c>
      <c r="F73" s="132"/>
    </row>
    <row r="74" spans="1:6" ht="12.75">
      <c r="A74" s="128"/>
      <c r="B74" s="128"/>
      <c r="C74" s="129" t="s">
        <v>926</v>
      </c>
      <c r="D74" s="174"/>
      <c r="E74" s="163"/>
      <c r="F74" s="132">
        <v>0.354</v>
      </c>
    </row>
    <row r="75" spans="1:6" ht="12.75">
      <c r="A75" s="128"/>
      <c r="B75" s="128"/>
      <c r="C75" s="129" t="s">
        <v>866</v>
      </c>
      <c r="D75" s="174"/>
      <c r="E75" s="163"/>
      <c r="F75" s="132">
        <v>0.457</v>
      </c>
    </row>
    <row r="76" spans="1:6" ht="12.75">
      <c r="A76" s="128"/>
      <c r="B76" s="128"/>
      <c r="C76" s="129" t="s">
        <v>867</v>
      </c>
      <c r="D76" s="174"/>
      <c r="E76" s="163"/>
      <c r="F76" s="132">
        <v>0.252</v>
      </c>
    </row>
    <row r="77" spans="1:6" ht="25.5">
      <c r="A77" s="128"/>
      <c r="B77" s="103" t="s">
        <v>98</v>
      </c>
      <c r="C77" s="123"/>
      <c r="D77" s="174"/>
      <c r="E77" s="131">
        <v>0.224</v>
      </c>
      <c r="F77" s="131">
        <v>0.224</v>
      </c>
    </row>
    <row r="78" spans="1:6" s="3" customFormat="1" ht="12.75">
      <c r="A78" s="103" t="s">
        <v>99</v>
      </c>
      <c r="B78" s="103"/>
      <c r="C78" s="129"/>
      <c r="D78" s="135">
        <v>15.9</v>
      </c>
      <c r="E78" s="163"/>
      <c r="F78" s="136"/>
    </row>
    <row r="79" spans="1:6" ht="12.75">
      <c r="A79" s="128"/>
      <c r="B79" s="103" t="s">
        <v>100</v>
      </c>
      <c r="C79" s="129"/>
      <c r="D79" s="174"/>
      <c r="E79" s="84">
        <v>4.865</v>
      </c>
      <c r="F79" s="132"/>
    </row>
    <row r="80" spans="1:6" ht="25.5">
      <c r="A80" s="128"/>
      <c r="B80" s="128"/>
      <c r="C80" s="129" t="s">
        <v>1215</v>
      </c>
      <c r="D80" s="174"/>
      <c r="E80" s="163"/>
      <c r="F80" s="132">
        <v>4.483</v>
      </c>
    </row>
    <row r="81" spans="1:6" ht="25.5">
      <c r="A81" s="128"/>
      <c r="B81" s="128"/>
      <c r="C81" s="129" t="s">
        <v>929</v>
      </c>
      <c r="D81" s="174"/>
      <c r="E81" s="163"/>
      <c r="F81" s="132">
        <v>0.382</v>
      </c>
    </row>
    <row r="82" spans="1:6" ht="12.75">
      <c r="A82" s="128"/>
      <c r="B82" s="103" t="s">
        <v>101</v>
      </c>
      <c r="C82" s="129"/>
      <c r="D82" s="174"/>
      <c r="E82" s="84">
        <v>11.035</v>
      </c>
      <c r="F82" s="132"/>
    </row>
    <row r="83" spans="1:6" ht="25.5">
      <c r="A83" s="128"/>
      <c r="B83" s="128"/>
      <c r="C83" s="129" t="s">
        <v>1113</v>
      </c>
      <c r="D83" s="174"/>
      <c r="E83" s="163"/>
      <c r="F83" s="132">
        <v>6.608</v>
      </c>
    </row>
    <row r="84" spans="1:6" ht="25.5">
      <c r="A84" s="128"/>
      <c r="B84" s="128"/>
      <c r="C84" s="129" t="s">
        <v>1205</v>
      </c>
      <c r="D84" s="174"/>
      <c r="E84" s="163"/>
      <c r="F84" s="132">
        <v>2.19</v>
      </c>
    </row>
    <row r="85" spans="1:6" ht="25.5">
      <c r="A85" s="128"/>
      <c r="B85" s="128"/>
      <c r="C85" s="129" t="s">
        <v>1216</v>
      </c>
      <c r="D85" s="174"/>
      <c r="E85" s="163"/>
      <c r="F85" s="132">
        <v>1.827</v>
      </c>
    </row>
    <row r="86" spans="1:6" ht="12.75">
      <c r="A86" s="128"/>
      <c r="B86" s="128"/>
      <c r="C86" s="129" t="s">
        <v>1136</v>
      </c>
      <c r="D86" s="174"/>
      <c r="E86" s="163"/>
      <c r="F86" s="132">
        <v>0.41</v>
      </c>
    </row>
    <row r="87" spans="1:6" s="3" customFormat="1" ht="51">
      <c r="A87" s="103" t="s">
        <v>1022</v>
      </c>
      <c r="B87" s="103"/>
      <c r="C87" s="129"/>
      <c r="D87" s="135">
        <v>18.37</v>
      </c>
      <c r="E87" s="163"/>
      <c r="F87" s="136"/>
    </row>
    <row r="88" spans="1:6" ht="12.75">
      <c r="A88" s="128"/>
      <c r="B88" s="103" t="s">
        <v>102</v>
      </c>
      <c r="C88" s="129"/>
      <c r="D88" s="174"/>
      <c r="E88" s="84">
        <v>2.339</v>
      </c>
      <c r="F88" s="132"/>
    </row>
    <row r="89" spans="1:6" ht="12.75">
      <c r="A89" s="128"/>
      <c r="B89" s="128"/>
      <c r="C89" s="129" t="s">
        <v>931</v>
      </c>
      <c r="D89" s="174"/>
      <c r="E89" s="163"/>
      <c r="F89" s="132">
        <v>1.752</v>
      </c>
    </row>
    <row r="90" spans="1:6" ht="12.75">
      <c r="A90" s="128"/>
      <c r="B90" s="128"/>
      <c r="C90" s="129" t="s">
        <v>932</v>
      </c>
      <c r="D90" s="174"/>
      <c r="E90" s="163"/>
      <c r="F90" s="132">
        <v>0.531</v>
      </c>
    </row>
    <row r="91" spans="1:6" ht="12.75">
      <c r="A91" s="128"/>
      <c r="B91" s="128"/>
      <c r="C91" s="129" t="s">
        <v>1115</v>
      </c>
      <c r="D91" s="174"/>
      <c r="E91" s="163"/>
      <c r="F91" s="132">
        <v>0.056</v>
      </c>
    </row>
    <row r="92" spans="1:6" ht="25.5">
      <c r="A92" s="128"/>
      <c r="B92" s="103" t="s">
        <v>103</v>
      </c>
      <c r="C92" s="129"/>
      <c r="D92" s="174"/>
      <c r="E92" s="84">
        <v>4.343999999999999</v>
      </c>
      <c r="F92" s="132"/>
    </row>
    <row r="93" spans="1:6" ht="12.75">
      <c r="A93" s="128"/>
      <c r="B93" s="128"/>
      <c r="C93" s="129" t="s">
        <v>940</v>
      </c>
      <c r="D93" s="174"/>
      <c r="E93" s="163"/>
      <c r="F93" s="132">
        <v>3.505</v>
      </c>
    </row>
    <row r="94" spans="1:6" ht="12.75">
      <c r="A94" s="128"/>
      <c r="B94" s="128"/>
      <c r="C94" s="129" t="s">
        <v>941</v>
      </c>
      <c r="D94" s="174"/>
      <c r="E94" s="163"/>
      <c r="F94" s="132">
        <v>0.839</v>
      </c>
    </row>
    <row r="95" spans="1:6" ht="12.75">
      <c r="A95" s="128"/>
      <c r="B95" s="103" t="s">
        <v>104</v>
      </c>
      <c r="C95" s="129"/>
      <c r="D95" s="174"/>
      <c r="E95" s="84">
        <v>1.538</v>
      </c>
      <c r="F95" s="132">
        <v>1.538</v>
      </c>
    </row>
    <row r="96" spans="1:6" ht="12.75">
      <c r="A96" s="128"/>
      <c r="B96" s="103" t="s">
        <v>869</v>
      </c>
      <c r="C96" s="129"/>
      <c r="D96" s="174"/>
      <c r="E96" s="84">
        <v>0.754</v>
      </c>
      <c r="F96" s="132"/>
    </row>
    <row r="97" spans="1:6" ht="12.75">
      <c r="A97" s="128"/>
      <c r="B97" s="128"/>
      <c r="C97" s="129" t="s">
        <v>942</v>
      </c>
      <c r="D97" s="174"/>
      <c r="E97" s="163"/>
      <c r="F97" s="132">
        <v>0.353</v>
      </c>
    </row>
    <row r="98" spans="1:6" ht="25.5">
      <c r="A98" s="128"/>
      <c r="B98" s="128"/>
      <c r="C98" s="129" t="s">
        <v>943</v>
      </c>
      <c r="D98" s="174"/>
      <c r="E98" s="163"/>
      <c r="F98" s="132">
        <v>0.401</v>
      </c>
    </row>
    <row r="99" spans="1:6" ht="25.5">
      <c r="A99" s="128"/>
      <c r="B99" s="103" t="s">
        <v>870</v>
      </c>
      <c r="C99" s="129"/>
      <c r="D99" s="174"/>
      <c r="E99" s="84">
        <v>1.212</v>
      </c>
      <c r="F99" s="132"/>
    </row>
    <row r="100" spans="1:6" ht="25.5">
      <c r="A100" s="128"/>
      <c r="B100" s="128"/>
      <c r="C100" s="129" t="s">
        <v>945</v>
      </c>
      <c r="D100" s="174"/>
      <c r="E100" s="163"/>
      <c r="F100" s="132">
        <v>0.261</v>
      </c>
    </row>
    <row r="101" spans="1:6" ht="25.5">
      <c r="A101" s="128"/>
      <c r="B101" s="128"/>
      <c r="C101" s="129" t="s">
        <v>1116</v>
      </c>
      <c r="D101" s="174"/>
      <c r="E101" s="163"/>
      <c r="F101" s="132">
        <v>0.382</v>
      </c>
    </row>
    <row r="102" spans="1:6" ht="12.75">
      <c r="A102" s="128"/>
      <c r="B102" s="128"/>
      <c r="C102" s="129" t="s">
        <v>1137</v>
      </c>
      <c r="D102" s="174"/>
      <c r="E102" s="163"/>
      <c r="F102" s="132">
        <v>0.084</v>
      </c>
    </row>
    <row r="103" spans="1:6" ht="12.75">
      <c r="A103" s="128"/>
      <c r="B103" s="128"/>
      <c r="C103" s="129" t="s">
        <v>946</v>
      </c>
      <c r="D103" s="174"/>
      <c r="E103" s="163"/>
      <c r="F103" s="132">
        <v>0.485</v>
      </c>
    </row>
    <row r="104" spans="1:6" ht="25.5">
      <c r="A104" s="128"/>
      <c r="B104" s="103" t="s">
        <v>105</v>
      </c>
      <c r="C104" s="129"/>
      <c r="D104" s="174"/>
      <c r="E104" s="84">
        <v>3.97</v>
      </c>
      <c r="F104" s="132"/>
    </row>
    <row r="105" spans="1:6" ht="25.5">
      <c r="A105" s="128"/>
      <c r="B105" s="128"/>
      <c r="C105" s="129" t="s">
        <v>805</v>
      </c>
      <c r="D105" s="174"/>
      <c r="E105" s="163"/>
      <c r="F105" s="132">
        <v>0.671</v>
      </c>
    </row>
    <row r="106" spans="1:6" ht="25.5">
      <c r="A106" s="128"/>
      <c r="B106" s="128"/>
      <c r="C106" s="129" t="s">
        <v>1117</v>
      </c>
      <c r="D106" s="174"/>
      <c r="E106" s="163"/>
      <c r="F106" s="132">
        <v>0.457</v>
      </c>
    </row>
    <row r="107" spans="1:6" ht="25.5">
      <c r="A107" s="128"/>
      <c r="B107" s="128"/>
      <c r="C107" s="129" t="s">
        <v>1118</v>
      </c>
      <c r="D107" s="174"/>
      <c r="E107" s="163"/>
      <c r="F107" s="132">
        <v>0.857</v>
      </c>
    </row>
    <row r="108" spans="1:6" ht="12.75">
      <c r="A108" s="128"/>
      <c r="B108" s="128"/>
      <c r="C108" s="129" t="s">
        <v>871</v>
      </c>
      <c r="D108" s="174"/>
      <c r="E108" s="163"/>
      <c r="F108" s="132">
        <v>0.429</v>
      </c>
    </row>
    <row r="109" spans="1:6" ht="12.75">
      <c r="A109" s="128"/>
      <c r="B109" s="128"/>
      <c r="C109" s="129" t="s">
        <v>1119</v>
      </c>
      <c r="D109" s="174"/>
      <c r="E109" s="163"/>
      <c r="F109" s="132">
        <v>0.121</v>
      </c>
    </row>
    <row r="110" spans="1:6" ht="12.75">
      <c r="A110" s="128"/>
      <c r="B110" s="128"/>
      <c r="C110" s="129" t="s">
        <v>872</v>
      </c>
      <c r="D110" s="174"/>
      <c r="E110" s="163"/>
      <c r="F110" s="132">
        <v>0.121</v>
      </c>
    </row>
    <row r="111" spans="1:6" ht="12.75">
      <c r="A111" s="128"/>
      <c r="B111" s="128"/>
      <c r="C111" s="129" t="s">
        <v>1120</v>
      </c>
      <c r="D111" s="174"/>
      <c r="E111" s="163"/>
      <c r="F111" s="132">
        <v>0.485</v>
      </c>
    </row>
    <row r="112" spans="1:6" ht="12.75">
      <c r="A112" s="128"/>
      <c r="B112" s="128"/>
      <c r="C112" s="129" t="s">
        <v>1121</v>
      </c>
      <c r="D112" s="174"/>
      <c r="E112" s="163"/>
      <c r="F112" s="132">
        <v>0.27</v>
      </c>
    </row>
    <row r="113" spans="1:6" ht="25.5">
      <c r="A113" s="128"/>
      <c r="B113" s="128"/>
      <c r="C113" s="129" t="s">
        <v>952</v>
      </c>
      <c r="D113" s="174"/>
      <c r="E113" s="163"/>
      <c r="F113" s="132">
        <v>0.382</v>
      </c>
    </row>
    <row r="114" spans="1:6" ht="12.75">
      <c r="A114" s="128"/>
      <c r="B114" s="128"/>
      <c r="C114" s="129" t="s">
        <v>1122</v>
      </c>
      <c r="D114" s="174"/>
      <c r="E114" s="163"/>
      <c r="F114" s="132">
        <v>0.177</v>
      </c>
    </row>
    <row r="115" spans="1:6" ht="25.5">
      <c r="A115" s="128"/>
      <c r="B115" s="103" t="s">
        <v>106</v>
      </c>
      <c r="C115" s="129"/>
      <c r="D115" s="174"/>
      <c r="E115" s="84">
        <v>1.715</v>
      </c>
      <c r="F115" s="132"/>
    </row>
    <row r="116" spans="1:6" ht="12.75">
      <c r="A116" s="128"/>
      <c r="B116" s="128"/>
      <c r="C116" s="129" t="s">
        <v>956</v>
      </c>
      <c r="D116" s="174"/>
      <c r="E116" s="163"/>
      <c r="F116" s="132">
        <v>0.168</v>
      </c>
    </row>
    <row r="117" spans="1:6" ht="12.75">
      <c r="A117" s="128"/>
      <c r="B117" s="128"/>
      <c r="C117" s="129" t="s">
        <v>1123</v>
      </c>
      <c r="D117" s="174"/>
      <c r="E117" s="163"/>
      <c r="F117" s="132">
        <v>1.547</v>
      </c>
    </row>
    <row r="118" spans="1:6" ht="12.75">
      <c r="A118" s="128"/>
      <c r="B118" s="103" t="s">
        <v>107</v>
      </c>
      <c r="C118" s="129"/>
      <c r="D118" s="174"/>
      <c r="E118" s="84">
        <v>2.498</v>
      </c>
      <c r="F118" s="132">
        <v>2.498</v>
      </c>
    </row>
    <row r="119" spans="1:6" ht="25.5">
      <c r="A119" s="103" t="s">
        <v>108</v>
      </c>
      <c r="B119" s="103"/>
      <c r="C119" s="129"/>
      <c r="D119" s="135">
        <v>15.967</v>
      </c>
      <c r="E119" s="163"/>
      <c r="F119" s="132"/>
    </row>
    <row r="120" spans="1:6" ht="12.75">
      <c r="A120" s="128"/>
      <c r="B120" s="103" t="s">
        <v>109</v>
      </c>
      <c r="C120" s="129"/>
      <c r="D120" s="174"/>
      <c r="E120" s="84">
        <v>14.755</v>
      </c>
      <c r="F120" s="132"/>
    </row>
    <row r="121" spans="1:6" ht="12.75">
      <c r="A121" s="128"/>
      <c r="B121" s="128"/>
      <c r="C121" s="129" t="s">
        <v>958</v>
      </c>
      <c r="D121" s="174"/>
      <c r="E121" s="163"/>
      <c r="F121" s="132">
        <v>3.989</v>
      </c>
    </row>
    <row r="122" spans="1:6" ht="12.75">
      <c r="A122" s="128"/>
      <c r="B122" s="128"/>
      <c r="C122" s="129" t="s">
        <v>1138</v>
      </c>
      <c r="D122" s="174"/>
      <c r="E122" s="163"/>
      <c r="F122" s="132">
        <v>4.698</v>
      </c>
    </row>
    <row r="123" spans="1:6" ht="12.75">
      <c r="A123" s="128"/>
      <c r="B123" s="128"/>
      <c r="C123" s="129" t="s">
        <v>874</v>
      </c>
      <c r="D123" s="174"/>
      <c r="E123" s="163"/>
      <c r="F123" s="132">
        <v>2.106</v>
      </c>
    </row>
    <row r="124" spans="1:6" ht="12.75">
      <c r="A124" s="128"/>
      <c r="B124" s="128"/>
      <c r="C124" s="129" t="s">
        <v>875</v>
      </c>
      <c r="D124" s="174"/>
      <c r="E124" s="163"/>
      <c r="F124" s="132">
        <v>0.839</v>
      </c>
    </row>
    <row r="125" spans="1:6" ht="12.75">
      <c r="A125" s="128"/>
      <c r="B125" s="128"/>
      <c r="C125" s="129" t="s">
        <v>1124</v>
      </c>
      <c r="D125" s="174"/>
      <c r="E125" s="163"/>
      <c r="F125" s="132">
        <v>0.345</v>
      </c>
    </row>
    <row r="126" spans="1:6" ht="25.5">
      <c r="A126" s="128"/>
      <c r="B126" s="128"/>
      <c r="C126" s="129" t="s">
        <v>1139</v>
      </c>
      <c r="D126" s="174"/>
      <c r="E126" s="163"/>
      <c r="F126" s="132">
        <v>2.778</v>
      </c>
    </row>
    <row r="127" spans="1:6" ht="12.75">
      <c r="A127" s="128"/>
      <c r="B127" s="103"/>
      <c r="C127" s="129" t="s">
        <v>110</v>
      </c>
      <c r="D127" s="174"/>
      <c r="E127" s="84">
        <v>1.212</v>
      </c>
      <c r="F127" s="132">
        <v>1.212</v>
      </c>
    </row>
    <row r="128" spans="1:6" ht="25.5">
      <c r="A128" s="103" t="s">
        <v>59</v>
      </c>
      <c r="B128" s="103"/>
      <c r="C128" s="129"/>
      <c r="D128" s="135">
        <v>7.475</v>
      </c>
      <c r="E128" s="163"/>
      <c r="F128" s="132"/>
    </row>
    <row r="129" spans="1:6" ht="12.75">
      <c r="A129" s="128"/>
      <c r="B129" s="103" t="s">
        <v>111</v>
      </c>
      <c r="C129" s="129"/>
      <c r="D129" s="174"/>
      <c r="E129" s="84">
        <v>5.061</v>
      </c>
      <c r="F129" s="132"/>
    </row>
    <row r="130" spans="1:6" ht="12.75">
      <c r="A130" s="128"/>
      <c r="B130" s="128"/>
      <c r="C130" s="129" t="s">
        <v>960</v>
      </c>
      <c r="D130" s="174"/>
      <c r="E130" s="163"/>
      <c r="F130" s="132">
        <v>2.927</v>
      </c>
    </row>
    <row r="131" spans="1:6" ht="12.75">
      <c r="A131" s="128"/>
      <c r="B131" s="128"/>
      <c r="C131" s="129" t="s">
        <v>877</v>
      </c>
      <c r="D131" s="174"/>
      <c r="E131" s="163"/>
      <c r="F131" s="132">
        <v>1.016</v>
      </c>
    </row>
    <row r="132" spans="1:6" ht="12.75">
      <c r="A132" s="128"/>
      <c r="B132" s="128"/>
      <c r="C132" s="129" t="s">
        <v>961</v>
      </c>
      <c r="D132" s="174"/>
      <c r="E132" s="163"/>
      <c r="F132" s="132">
        <v>1.118</v>
      </c>
    </row>
    <row r="133" spans="1:6" ht="12.75">
      <c r="A133" s="128"/>
      <c r="B133" s="103" t="s">
        <v>112</v>
      </c>
      <c r="C133" s="129"/>
      <c r="D133" s="174"/>
      <c r="E133" s="84">
        <v>2.414</v>
      </c>
      <c r="F133" s="132">
        <v>2.414</v>
      </c>
    </row>
    <row r="134" spans="1:6" ht="38.25">
      <c r="A134" s="103" t="s">
        <v>113</v>
      </c>
      <c r="B134" s="103"/>
      <c r="C134" s="129"/>
      <c r="D134" s="135">
        <v>6.85</v>
      </c>
      <c r="E134" s="163"/>
      <c r="F134" s="132"/>
    </row>
    <row r="135" spans="1:6" ht="12.75">
      <c r="A135" s="128"/>
      <c r="B135" s="103" t="s">
        <v>114</v>
      </c>
      <c r="C135" s="129"/>
      <c r="D135" s="174"/>
      <c r="E135" s="84">
        <v>3.961</v>
      </c>
      <c r="F135" s="132"/>
    </row>
    <row r="136" spans="1:6" ht="25.5">
      <c r="A136" s="128"/>
      <c r="B136" s="128"/>
      <c r="C136" s="129" t="s">
        <v>813</v>
      </c>
      <c r="D136" s="174"/>
      <c r="E136" s="163"/>
      <c r="F136" s="132">
        <v>3.15</v>
      </c>
    </row>
    <row r="137" spans="1:6" ht="12.75">
      <c r="A137" s="128"/>
      <c r="B137" s="128"/>
      <c r="C137" s="129" t="s">
        <v>963</v>
      </c>
      <c r="D137" s="174"/>
      <c r="E137" s="163"/>
      <c r="F137" s="132">
        <v>0.177</v>
      </c>
    </row>
    <row r="138" spans="1:6" ht="12.75">
      <c r="A138" s="128"/>
      <c r="B138" s="128"/>
      <c r="C138" s="129" t="s">
        <v>964</v>
      </c>
      <c r="D138" s="174"/>
      <c r="E138" s="163"/>
      <c r="F138" s="132">
        <v>0.634</v>
      </c>
    </row>
    <row r="139" spans="1:6" ht="12.75">
      <c r="A139" s="128"/>
      <c r="B139" s="103" t="s">
        <v>115</v>
      </c>
      <c r="C139" s="129"/>
      <c r="D139" s="174"/>
      <c r="E139" s="84">
        <v>2.0970000000000004</v>
      </c>
      <c r="F139" s="132"/>
    </row>
    <row r="140" spans="1:6" ht="12.75">
      <c r="A140" s="128"/>
      <c r="B140" s="128"/>
      <c r="C140" s="129" t="s">
        <v>965</v>
      </c>
      <c r="D140" s="174"/>
      <c r="E140" s="163"/>
      <c r="F140" s="132">
        <v>0.82</v>
      </c>
    </row>
    <row r="141" spans="1:6" ht="25.5">
      <c r="A141" s="128"/>
      <c r="B141" s="128"/>
      <c r="C141" s="129" t="s">
        <v>966</v>
      </c>
      <c r="D141" s="174"/>
      <c r="E141" s="163"/>
      <c r="F141" s="132">
        <v>1.277</v>
      </c>
    </row>
    <row r="142" spans="1:6" ht="12.75">
      <c r="A142" s="128"/>
      <c r="B142" s="103" t="s">
        <v>116</v>
      </c>
      <c r="C142" s="129"/>
      <c r="D142" s="174"/>
      <c r="E142" s="84">
        <v>0.792</v>
      </c>
      <c r="F142" s="132">
        <v>0.792</v>
      </c>
    </row>
    <row r="143" spans="1:6" ht="38.25">
      <c r="A143" s="103" t="s">
        <v>117</v>
      </c>
      <c r="B143" s="103"/>
      <c r="C143" s="129"/>
      <c r="D143" s="135">
        <v>10.85</v>
      </c>
      <c r="E143" s="163"/>
      <c r="F143" s="132"/>
    </row>
    <row r="144" spans="1:6" ht="25.5">
      <c r="A144" s="128"/>
      <c r="B144" s="103" t="s">
        <v>118</v>
      </c>
      <c r="C144" s="129"/>
      <c r="D144" s="174"/>
      <c r="E144" s="84">
        <v>1.146</v>
      </c>
      <c r="F144" s="132">
        <v>1.146</v>
      </c>
    </row>
    <row r="145" spans="1:6" ht="12.75">
      <c r="A145" s="128"/>
      <c r="B145" s="103" t="s">
        <v>119</v>
      </c>
      <c r="C145" s="129"/>
      <c r="D145" s="174"/>
      <c r="E145" s="84">
        <v>2.564</v>
      </c>
      <c r="F145" s="132"/>
    </row>
    <row r="146" spans="1:6" ht="25.5">
      <c r="A146" s="128"/>
      <c r="B146" s="128"/>
      <c r="C146" s="129" t="s">
        <v>1125</v>
      </c>
      <c r="D146" s="174"/>
      <c r="E146" s="163"/>
      <c r="F146" s="132">
        <v>0.802</v>
      </c>
    </row>
    <row r="147" spans="1:6" ht="25.5">
      <c r="A147" s="128"/>
      <c r="B147" s="128"/>
      <c r="C147" s="129" t="s">
        <v>1140</v>
      </c>
      <c r="D147" s="174"/>
      <c r="E147" s="163"/>
      <c r="F147" s="132">
        <v>0.308</v>
      </c>
    </row>
    <row r="148" spans="1:6" ht="38.25">
      <c r="A148" s="128"/>
      <c r="B148" s="128"/>
      <c r="C148" s="129" t="s">
        <v>1141</v>
      </c>
      <c r="D148" s="174"/>
      <c r="E148" s="163"/>
      <c r="F148" s="132">
        <v>1.454</v>
      </c>
    </row>
    <row r="149" spans="1:6" ht="25.5">
      <c r="A149" s="128"/>
      <c r="B149" s="103" t="s">
        <v>842</v>
      </c>
      <c r="C149" s="129"/>
      <c r="D149" s="174"/>
      <c r="E149" s="84">
        <v>2.349</v>
      </c>
      <c r="F149" s="132"/>
    </row>
    <row r="150" spans="1:6" ht="38.25">
      <c r="A150" s="128"/>
      <c r="B150" s="128"/>
      <c r="C150" s="129" t="s">
        <v>1142</v>
      </c>
      <c r="D150" s="174"/>
      <c r="E150" s="163"/>
      <c r="F150" s="132">
        <v>1.296</v>
      </c>
    </row>
    <row r="151" spans="1:6" ht="38.25">
      <c r="A151" s="128"/>
      <c r="B151" s="128"/>
      <c r="C151" s="129" t="s">
        <v>1143</v>
      </c>
      <c r="D151" s="174"/>
      <c r="E151" s="163"/>
      <c r="F151" s="132">
        <v>1.053</v>
      </c>
    </row>
    <row r="152" spans="1:6" ht="12.75">
      <c r="A152" s="128"/>
      <c r="B152" s="103" t="s">
        <v>120</v>
      </c>
      <c r="C152" s="129"/>
      <c r="D152" s="174"/>
      <c r="E152" s="84">
        <v>2.8520000000000003</v>
      </c>
      <c r="F152" s="132"/>
    </row>
    <row r="153" spans="1:6" ht="12.75">
      <c r="A153" s="128"/>
      <c r="B153" s="128"/>
      <c r="C153" s="129" t="s">
        <v>1127</v>
      </c>
      <c r="D153" s="174"/>
      <c r="E153" s="163"/>
      <c r="F153" s="132">
        <v>0.242</v>
      </c>
    </row>
    <row r="154" spans="1:6" ht="25.5">
      <c r="A154" s="128"/>
      <c r="B154" s="128"/>
      <c r="C154" s="129" t="s">
        <v>973</v>
      </c>
      <c r="D154" s="174"/>
      <c r="E154" s="163"/>
      <c r="F154" s="132">
        <v>0.112</v>
      </c>
    </row>
    <row r="155" spans="1:6" ht="12.75">
      <c r="A155" s="128"/>
      <c r="B155" s="128"/>
      <c r="C155" s="129" t="s">
        <v>1128</v>
      </c>
      <c r="D155" s="174"/>
      <c r="E155" s="163"/>
      <c r="F155" s="132">
        <v>2.498</v>
      </c>
    </row>
    <row r="156" spans="1:6" ht="12.75">
      <c r="A156" s="128"/>
      <c r="B156" s="103" t="s">
        <v>121</v>
      </c>
      <c r="C156" s="129"/>
      <c r="D156" s="174"/>
      <c r="E156" s="84">
        <v>1.939</v>
      </c>
      <c r="F156" s="132"/>
    </row>
    <row r="157" spans="1:6" ht="12.75">
      <c r="A157" s="128"/>
      <c r="B157" s="128"/>
      <c r="C157" s="129" t="s">
        <v>975</v>
      </c>
      <c r="D157" s="174"/>
      <c r="E157" s="163"/>
      <c r="F157" s="132">
        <v>1.557</v>
      </c>
    </row>
    <row r="158" spans="1:6" ht="12.75">
      <c r="A158" s="128"/>
      <c r="B158" s="128"/>
      <c r="C158" s="146" t="s">
        <v>891</v>
      </c>
      <c r="D158" s="263"/>
      <c r="E158" s="264"/>
      <c r="F158" s="259">
        <v>0.382</v>
      </c>
    </row>
    <row r="159" spans="1:6" ht="12.75">
      <c r="A159" s="164" t="s">
        <v>893</v>
      </c>
      <c r="B159" s="164"/>
      <c r="C159" s="165"/>
      <c r="D159" s="166">
        <v>100</v>
      </c>
      <c r="E159" s="166">
        <v>100</v>
      </c>
      <c r="F159" s="167">
        <v>100</v>
      </c>
    </row>
    <row r="160" ht="12.75">
      <c r="A160" s="221"/>
    </row>
    <row r="161" s="88" customFormat="1" ht="15">
      <c r="A161" s="92" t="s">
        <v>1214</v>
      </c>
    </row>
  </sheetData>
  <mergeCells count="5">
    <mergeCell ref="A11:F11"/>
    <mergeCell ref="A14:D14"/>
    <mergeCell ref="A7:F7"/>
    <mergeCell ref="A10:F10"/>
    <mergeCell ref="A9:F9"/>
  </mergeCells>
  <printOptions/>
  <pageMargins left="0.5" right="0.38" top="0.55" bottom="0.42" header="0.57" footer="0.4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4"/>
  </sheetPr>
  <dimension ref="A1:F167"/>
  <sheetViews>
    <sheetView showGridLines="0" workbookViewId="0" topLeftCell="A1">
      <selection activeCell="A1" sqref="A1"/>
    </sheetView>
  </sheetViews>
  <sheetFormatPr defaultColWidth="9.140625" defaultRowHeight="12.75"/>
  <cols>
    <col min="1" max="1" width="16.7109375" style="63" customWidth="1"/>
    <col min="2" max="2" width="22.00390625" style="63" customWidth="1"/>
    <col min="3" max="3" width="23.00390625" style="63" customWidth="1"/>
    <col min="4" max="4" width="9.421875" style="63" customWidth="1"/>
    <col min="5" max="5" width="10.8515625" style="63" customWidth="1"/>
    <col min="6" max="6" width="15.28125" style="63" customWidth="1"/>
    <col min="7" max="16384" width="9.140625" style="63" customWidth="1"/>
  </cols>
  <sheetData>
    <row r="1" spans="1:6" s="88" customFormat="1" ht="43.5" customHeight="1">
      <c r="A1" s="86" t="s">
        <v>1023</v>
      </c>
      <c r="B1" s="87"/>
      <c r="C1" s="87"/>
      <c r="D1" s="87"/>
      <c r="E1" s="87"/>
      <c r="F1" s="87"/>
    </row>
    <row r="2" s="2" customFormat="1" ht="15.75">
      <c r="A2" s="2" t="s">
        <v>883</v>
      </c>
    </row>
    <row r="3" s="62" customFormat="1" ht="11.25">
      <c r="A3" s="62" t="s">
        <v>794</v>
      </c>
    </row>
    <row r="4" s="88" customFormat="1" ht="15">
      <c r="A4" s="89" t="s">
        <v>244</v>
      </c>
    </row>
    <row r="5" s="90" customFormat="1" ht="12">
      <c r="A5" s="90" t="s">
        <v>229</v>
      </c>
    </row>
    <row r="6" spans="1:6" s="64" customFormat="1" ht="11.25">
      <c r="A6" s="91"/>
      <c r="B6" s="91"/>
      <c r="C6" s="91"/>
      <c r="D6" s="91"/>
      <c r="E6" s="91"/>
      <c r="F6" s="91"/>
    </row>
    <row r="7" spans="1:6" ht="12.75">
      <c r="A7" s="352" t="s">
        <v>1073</v>
      </c>
      <c r="B7" s="352"/>
      <c r="C7" s="352"/>
      <c r="D7" s="352"/>
      <c r="E7" s="352"/>
      <c r="F7" s="352"/>
    </row>
    <row r="8" spans="1:6" ht="15.75" customHeight="1">
      <c r="A8" s="223"/>
      <c r="B8" s="223"/>
      <c r="C8" s="223"/>
      <c r="D8" s="223"/>
      <c r="E8" s="223"/>
      <c r="F8" s="223"/>
    </row>
    <row r="9" spans="1:6" ht="15.75" customHeight="1">
      <c r="A9" s="346" t="s">
        <v>1077</v>
      </c>
      <c r="B9" s="346"/>
      <c r="C9" s="346"/>
      <c r="D9" s="346"/>
      <c r="E9" s="346"/>
      <c r="F9" s="346"/>
    </row>
    <row r="10" spans="1:6" ht="43.5" customHeight="1">
      <c r="A10" s="352" t="s">
        <v>44</v>
      </c>
      <c r="B10" s="352"/>
      <c r="C10" s="352"/>
      <c r="D10" s="352"/>
      <c r="E10" s="352"/>
      <c r="F10" s="352"/>
    </row>
    <row r="11" spans="1:6" ht="15.75" customHeight="1">
      <c r="A11" s="223"/>
      <c r="B11" s="223"/>
      <c r="C11" s="223"/>
      <c r="D11" s="223"/>
      <c r="E11" s="223"/>
      <c r="F11" s="223"/>
    </row>
    <row r="12" spans="1:6" ht="25.5" customHeight="1">
      <c r="A12" s="352" t="s">
        <v>63</v>
      </c>
      <c r="B12" s="352"/>
      <c r="C12" s="352"/>
      <c r="D12" s="352"/>
      <c r="E12" s="352"/>
      <c r="F12" s="352"/>
    </row>
    <row r="13" spans="1:6" ht="15" customHeight="1">
      <c r="A13" s="225"/>
      <c r="B13" s="225"/>
      <c r="C13" s="225"/>
      <c r="D13" s="225"/>
      <c r="E13" s="225"/>
      <c r="F13" s="225"/>
    </row>
    <row r="14" spans="1:6" ht="29.25" customHeight="1">
      <c r="A14" s="352" t="s">
        <v>64</v>
      </c>
      <c r="B14" s="352"/>
      <c r="C14" s="352"/>
      <c r="D14" s="352"/>
      <c r="E14" s="352"/>
      <c r="F14" s="352"/>
    </row>
    <row r="15" spans="1:6" ht="15.75" customHeight="1">
      <c r="A15" s="223"/>
      <c r="B15" s="223"/>
      <c r="C15" s="223"/>
      <c r="D15" s="223"/>
      <c r="E15" s="223"/>
      <c r="F15" s="223"/>
    </row>
    <row r="16" spans="1:6" ht="30.75" customHeight="1">
      <c r="A16" s="352" t="s">
        <v>1034</v>
      </c>
      <c r="B16" s="352"/>
      <c r="C16" s="352"/>
      <c r="D16" s="352"/>
      <c r="E16" s="352"/>
      <c r="F16" s="352"/>
    </row>
    <row r="17" spans="1:6" ht="15.75" customHeight="1">
      <c r="A17" s="230"/>
      <c r="B17" s="230"/>
      <c r="C17" s="230"/>
      <c r="D17" s="230"/>
      <c r="E17" s="230"/>
      <c r="F17" s="230"/>
    </row>
    <row r="18" spans="1:6" ht="15.75" customHeight="1">
      <c r="A18" s="57" t="s">
        <v>62</v>
      </c>
      <c r="B18" s="66"/>
      <c r="C18" s="66"/>
      <c r="D18" s="66"/>
      <c r="E18" s="230"/>
      <c r="F18" s="230"/>
    </row>
    <row r="19" spans="1:4" ht="15.75" customHeight="1">
      <c r="A19" s="342" t="s">
        <v>43</v>
      </c>
      <c r="B19" s="342"/>
      <c r="C19" s="342"/>
      <c r="D19" s="342"/>
    </row>
    <row r="20" spans="1:4" ht="15.75" customHeight="1">
      <c r="A20" s="226"/>
      <c r="B20" s="226"/>
      <c r="C20" s="226"/>
      <c r="D20" s="226"/>
    </row>
    <row r="21" spans="1:6" ht="12.75">
      <c r="A21" s="272" t="s">
        <v>854</v>
      </c>
      <c r="B21" s="77" t="s">
        <v>855</v>
      </c>
      <c r="C21" s="78" t="s">
        <v>1098</v>
      </c>
      <c r="D21" s="14" t="s">
        <v>854</v>
      </c>
      <c r="E21" s="15" t="s">
        <v>855</v>
      </c>
      <c r="F21" s="79" t="s">
        <v>1098</v>
      </c>
    </row>
    <row r="22" spans="1:6" s="133" customFormat="1" ht="12.75">
      <c r="A22" s="273" t="s">
        <v>85</v>
      </c>
      <c r="B22" s="168"/>
      <c r="C22" s="169"/>
      <c r="D22" s="170">
        <v>19.19</v>
      </c>
      <c r="E22" s="171"/>
      <c r="F22" s="172"/>
    </row>
    <row r="23" spans="1:6" s="133" customFormat="1" ht="25.5">
      <c r="A23" s="129"/>
      <c r="B23" s="173" t="s">
        <v>894</v>
      </c>
      <c r="C23" s="128"/>
      <c r="D23" s="174"/>
      <c r="E23" s="163">
        <v>1.47</v>
      </c>
      <c r="F23" s="132"/>
    </row>
    <row r="24" spans="1:6" s="133" customFormat="1" ht="12.75">
      <c r="A24" s="129"/>
      <c r="B24" s="175"/>
      <c r="C24" s="176" t="s">
        <v>895</v>
      </c>
      <c r="D24" s="177"/>
      <c r="E24" s="178"/>
      <c r="F24" s="179">
        <v>0.89</v>
      </c>
    </row>
    <row r="25" spans="1:6" s="133" customFormat="1" ht="12.75">
      <c r="A25" s="129"/>
      <c r="B25" s="175"/>
      <c r="C25" s="176" t="s">
        <v>125</v>
      </c>
      <c r="D25" s="177"/>
      <c r="E25" s="178"/>
      <c r="F25" s="179">
        <v>0.33</v>
      </c>
    </row>
    <row r="26" spans="1:6" s="133" customFormat="1" ht="12.75">
      <c r="A26" s="129"/>
      <c r="B26" s="180"/>
      <c r="C26" s="176" t="s">
        <v>896</v>
      </c>
      <c r="D26" s="177"/>
      <c r="E26" s="181"/>
      <c r="F26" s="179">
        <v>0.25</v>
      </c>
    </row>
    <row r="27" spans="1:6" s="133" customFormat="1" ht="12.75">
      <c r="A27" s="129"/>
      <c r="B27" s="173" t="s">
        <v>87</v>
      </c>
      <c r="C27" s="128"/>
      <c r="D27" s="174"/>
      <c r="E27" s="163">
        <v>2.44</v>
      </c>
      <c r="F27" s="132"/>
    </row>
    <row r="28" spans="1:6" s="133" customFormat="1" ht="12.75">
      <c r="A28" s="129"/>
      <c r="B28" s="175"/>
      <c r="C28" s="176" t="s">
        <v>897</v>
      </c>
      <c r="D28" s="177"/>
      <c r="E28" s="182"/>
      <c r="F28" s="179">
        <v>1.01</v>
      </c>
    </row>
    <row r="29" spans="1:6" s="133" customFormat="1" ht="12.75">
      <c r="A29" s="129"/>
      <c r="B29" s="175"/>
      <c r="C29" s="176" t="s">
        <v>857</v>
      </c>
      <c r="D29" s="177"/>
      <c r="E29" s="182"/>
      <c r="F29" s="179">
        <v>0.94</v>
      </c>
    </row>
    <row r="30" spans="1:6" s="133" customFormat="1" ht="12.75">
      <c r="A30" s="129"/>
      <c r="B30" s="175"/>
      <c r="C30" s="176" t="s">
        <v>898</v>
      </c>
      <c r="D30" s="177"/>
      <c r="E30" s="182"/>
      <c r="F30" s="179">
        <v>0.27</v>
      </c>
    </row>
    <row r="31" spans="1:6" s="133" customFormat="1" ht="12.75">
      <c r="A31" s="129"/>
      <c r="B31" s="175"/>
      <c r="C31" s="176" t="s">
        <v>899</v>
      </c>
      <c r="D31" s="177"/>
      <c r="E31" s="182"/>
      <c r="F31" s="179">
        <v>0.22</v>
      </c>
    </row>
    <row r="32" spans="1:6" s="133" customFormat="1" ht="12.75">
      <c r="A32" s="129"/>
      <c r="B32" s="173" t="s">
        <v>88</v>
      </c>
      <c r="C32" s="128"/>
      <c r="E32" s="163">
        <v>2.83</v>
      </c>
      <c r="F32" s="183"/>
    </row>
    <row r="33" spans="1:6" s="133" customFormat="1" ht="12.75">
      <c r="A33" s="129"/>
      <c r="B33" s="128"/>
      <c r="C33" s="176" t="s">
        <v>900</v>
      </c>
      <c r="D33" s="184"/>
      <c r="E33" s="182"/>
      <c r="F33" s="179">
        <v>0.63</v>
      </c>
    </row>
    <row r="34" spans="1:6" s="133" customFormat="1" ht="12.75">
      <c r="A34" s="129"/>
      <c r="B34" s="128"/>
      <c r="C34" s="176" t="s">
        <v>134</v>
      </c>
      <c r="D34" s="184"/>
      <c r="E34" s="182"/>
      <c r="F34" s="179">
        <v>0.32</v>
      </c>
    </row>
    <row r="35" spans="1:6" s="133" customFormat="1" ht="12.75">
      <c r="A35" s="129"/>
      <c r="B35" s="128"/>
      <c r="C35" s="176" t="s">
        <v>901</v>
      </c>
      <c r="D35" s="184"/>
      <c r="E35" s="182"/>
      <c r="F35" s="179">
        <v>0.16</v>
      </c>
    </row>
    <row r="36" spans="1:6" s="133" customFormat="1" ht="12.75">
      <c r="A36" s="129"/>
      <c r="B36" s="128"/>
      <c r="C36" s="176" t="s">
        <v>902</v>
      </c>
      <c r="D36" s="184"/>
      <c r="E36" s="182"/>
      <c r="F36" s="179">
        <v>0.48</v>
      </c>
    </row>
    <row r="37" spans="1:6" s="133" customFormat="1" ht="12.75">
      <c r="A37" s="129"/>
      <c r="B37" s="128"/>
      <c r="C37" s="176" t="s">
        <v>903</v>
      </c>
      <c r="D37" s="184"/>
      <c r="E37" s="182"/>
      <c r="F37" s="179">
        <v>0.29</v>
      </c>
    </row>
    <row r="38" spans="1:6" s="133" customFormat="1" ht="12.75">
      <c r="A38" s="129"/>
      <c r="B38" s="128"/>
      <c r="C38" s="176" t="s">
        <v>858</v>
      </c>
      <c r="D38" s="184"/>
      <c r="E38" s="182"/>
      <c r="F38" s="179">
        <v>0.52</v>
      </c>
    </row>
    <row r="39" spans="1:6" s="133" customFormat="1" ht="12.75">
      <c r="A39" s="129"/>
      <c r="B39" s="128"/>
      <c r="C39" s="176" t="s">
        <v>904</v>
      </c>
      <c r="D39" s="184"/>
      <c r="E39" s="182"/>
      <c r="F39" s="179">
        <v>0.42</v>
      </c>
    </row>
    <row r="40" spans="1:6" s="133" customFormat="1" ht="25.5">
      <c r="A40" s="129"/>
      <c r="B40" s="173" t="s">
        <v>89</v>
      </c>
      <c r="C40" s="128"/>
      <c r="D40" s="174"/>
      <c r="E40" s="163">
        <v>2.27</v>
      </c>
      <c r="F40" s="183"/>
    </row>
    <row r="41" spans="1:6" s="133" customFormat="1" ht="12.75">
      <c r="A41" s="129"/>
      <c r="B41" s="128"/>
      <c r="C41" s="176" t="s">
        <v>905</v>
      </c>
      <c r="D41" s="184"/>
      <c r="E41" s="182"/>
      <c r="F41" s="179">
        <v>1.03</v>
      </c>
    </row>
    <row r="42" spans="1:6" s="133" customFormat="1" ht="12.75">
      <c r="A42" s="129"/>
      <c r="B42" s="128"/>
      <c r="C42" s="176" t="s">
        <v>859</v>
      </c>
      <c r="D42" s="184"/>
      <c r="E42" s="182"/>
      <c r="F42" s="179">
        <v>1.24</v>
      </c>
    </row>
    <row r="43" spans="1:6" s="133" customFormat="1" ht="25.5">
      <c r="A43" s="129"/>
      <c r="B43" s="173" t="s">
        <v>90</v>
      </c>
      <c r="C43" s="128"/>
      <c r="D43" s="174"/>
      <c r="E43" s="163">
        <v>0.75</v>
      </c>
      <c r="F43" s="183"/>
    </row>
    <row r="44" spans="1:6" s="133" customFormat="1" ht="12.75">
      <c r="A44" s="129"/>
      <c r="B44" s="128"/>
      <c r="C44" s="176" t="s">
        <v>906</v>
      </c>
      <c r="D44" s="184"/>
      <c r="E44" s="182"/>
      <c r="F44" s="179">
        <v>0.15</v>
      </c>
    </row>
    <row r="45" spans="1:6" s="133" customFormat="1" ht="12.75">
      <c r="A45" s="129"/>
      <c r="B45" s="128"/>
      <c r="C45" s="176" t="s">
        <v>907</v>
      </c>
      <c r="D45" s="184"/>
      <c r="E45" s="182"/>
      <c r="F45" s="179">
        <v>0.26</v>
      </c>
    </row>
    <row r="46" spans="1:6" s="133" customFormat="1" ht="12.75">
      <c r="A46" s="129"/>
      <c r="B46" s="128"/>
      <c r="C46" s="176" t="s">
        <v>908</v>
      </c>
      <c r="D46" s="184"/>
      <c r="E46" s="182"/>
      <c r="F46" s="179">
        <v>0.35</v>
      </c>
    </row>
    <row r="47" spans="1:6" s="133" customFormat="1" ht="25.5">
      <c r="A47" s="129"/>
      <c r="B47" s="173" t="s">
        <v>91</v>
      </c>
      <c r="C47" s="128"/>
      <c r="D47" s="174"/>
      <c r="E47" s="163">
        <v>2.42</v>
      </c>
      <c r="F47" s="183"/>
    </row>
    <row r="48" spans="1:6" s="133" customFormat="1" ht="12.75">
      <c r="A48" s="129"/>
      <c r="B48" s="128"/>
      <c r="C48" s="176" t="s">
        <v>909</v>
      </c>
      <c r="D48" s="184"/>
      <c r="E48" s="182"/>
      <c r="F48" s="179">
        <v>1.01</v>
      </c>
    </row>
    <row r="49" spans="1:6" s="133" customFormat="1" ht="25.5">
      <c r="A49" s="129"/>
      <c r="B49" s="128"/>
      <c r="C49" s="176" t="s">
        <v>1010</v>
      </c>
      <c r="D49" s="184"/>
      <c r="E49" s="182"/>
      <c r="F49" s="179">
        <v>0.32</v>
      </c>
    </row>
    <row r="50" spans="1:6" s="133" customFormat="1" ht="25.5">
      <c r="A50" s="129"/>
      <c r="B50" s="128"/>
      <c r="C50" s="176" t="s">
        <v>911</v>
      </c>
      <c r="D50" s="184"/>
      <c r="E50" s="182"/>
      <c r="F50" s="179">
        <v>1.09</v>
      </c>
    </row>
    <row r="51" spans="1:6" s="133" customFormat="1" ht="25.5">
      <c r="A51" s="129"/>
      <c r="B51" s="173" t="s">
        <v>92</v>
      </c>
      <c r="C51" s="128"/>
      <c r="D51" s="174"/>
      <c r="E51" s="163">
        <v>5.25</v>
      </c>
      <c r="F51" s="183"/>
    </row>
    <row r="52" spans="1:6" s="133" customFormat="1" ht="12.75">
      <c r="A52" s="129"/>
      <c r="B52" s="128"/>
      <c r="C52" s="176" t="s">
        <v>147</v>
      </c>
      <c r="D52" s="184"/>
      <c r="E52" s="182"/>
      <c r="F52" s="179">
        <v>2.41</v>
      </c>
    </row>
    <row r="53" spans="1:6" s="133" customFormat="1" ht="12.75">
      <c r="A53" s="129"/>
      <c r="B53" s="128"/>
      <c r="C53" s="176" t="s">
        <v>912</v>
      </c>
      <c r="D53" s="184"/>
      <c r="E53" s="182"/>
      <c r="F53" s="179">
        <v>2.84</v>
      </c>
    </row>
    <row r="54" spans="1:6" s="133" customFormat="1" ht="12.75">
      <c r="A54" s="129"/>
      <c r="B54" s="173" t="s">
        <v>93</v>
      </c>
      <c r="C54" s="128"/>
      <c r="D54" s="184"/>
      <c r="E54" s="163">
        <v>1.75</v>
      </c>
      <c r="F54" s="179"/>
    </row>
    <row r="55" spans="1:6" s="133" customFormat="1" ht="12.75">
      <c r="A55" s="129"/>
      <c r="B55" s="128"/>
      <c r="C55" s="176" t="s">
        <v>914</v>
      </c>
      <c r="D55" s="184"/>
      <c r="E55" s="182"/>
      <c r="F55" s="179">
        <v>0.15</v>
      </c>
    </row>
    <row r="56" spans="1:6" s="133" customFormat="1" ht="25.5">
      <c r="A56" s="129"/>
      <c r="B56" s="128"/>
      <c r="C56" s="176" t="s">
        <v>915</v>
      </c>
      <c r="D56" s="184"/>
      <c r="E56" s="182"/>
      <c r="F56" s="179">
        <v>0.17</v>
      </c>
    </row>
    <row r="57" spans="1:6" s="133" customFormat="1" ht="25.5">
      <c r="A57" s="129"/>
      <c r="B57" s="128"/>
      <c r="C57" s="176" t="s">
        <v>916</v>
      </c>
      <c r="D57" s="184"/>
      <c r="E57" s="182"/>
      <c r="F57" s="179">
        <v>0.38</v>
      </c>
    </row>
    <row r="58" spans="1:6" s="133" customFormat="1" ht="25.5">
      <c r="A58" s="129"/>
      <c r="B58" s="128"/>
      <c r="C58" s="176" t="s">
        <v>153</v>
      </c>
      <c r="D58" s="184"/>
      <c r="E58" s="182"/>
      <c r="F58" s="179">
        <v>0.31</v>
      </c>
    </row>
    <row r="59" spans="1:6" s="133" customFormat="1" ht="12.75">
      <c r="A59" s="129"/>
      <c r="B59" s="128"/>
      <c r="C59" s="176" t="s">
        <v>918</v>
      </c>
      <c r="D59" s="184"/>
      <c r="E59" s="182"/>
      <c r="F59" s="179">
        <v>0.25</v>
      </c>
    </row>
    <row r="60" spans="1:6" s="133" customFormat="1" ht="12.75">
      <c r="A60" s="129"/>
      <c r="B60" s="128"/>
      <c r="C60" s="176" t="s">
        <v>919</v>
      </c>
      <c r="D60" s="184"/>
      <c r="E60" s="182"/>
      <c r="F60" s="179">
        <v>0.49</v>
      </c>
    </row>
    <row r="61" spans="1:6" s="133" customFormat="1" ht="12.75">
      <c r="A61" s="274" t="s">
        <v>94</v>
      </c>
      <c r="B61" s="128"/>
      <c r="C61" s="128"/>
      <c r="D61" s="185">
        <v>5.72</v>
      </c>
      <c r="E61" s="186"/>
      <c r="F61" s="187"/>
    </row>
    <row r="62" spans="1:6" s="133" customFormat="1" ht="12.75">
      <c r="A62" s="129"/>
      <c r="B62" s="173" t="s">
        <v>1011</v>
      </c>
      <c r="C62" s="128"/>
      <c r="D62" s="185"/>
      <c r="E62" s="186">
        <v>1.19</v>
      </c>
      <c r="F62" s="187"/>
    </row>
    <row r="63" spans="1:6" s="133" customFormat="1" ht="12.75">
      <c r="A63" s="129"/>
      <c r="B63" s="128"/>
      <c r="C63" s="188" t="s">
        <v>921</v>
      </c>
      <c r="D63" s="177"/>
      <c r="E63" s="189"/>
      <c r="F63" s="190">
        <v>0.65</v>
      </c>
    </row>
    <row r="64" spans="1:6" s="133" customFormat="1" ht="12.75">
      <c r="A64" s="129"/>
      <c r="B64" s="128"/>
      <c r="C64" s="188" t="s">
        <v>922</v>
      </c>
      <c r="D64" s="177"/>
      <c r="E64" s="189"/>
      <c r="F64" s="190">
        <v>0.34</v>
      </c>
    </row>
    <row r="65" spans="1:6" s="133" customFormat="1" ht="25.5">
      <c r="A65" s="129"/>
      <c r="B65" s="128"/>
      <c r="C65" s="188" t="s">
        <v>166</v>
      </c>
      <c r="D65" s="177"/>
      <c r="E65" s="189"/>
      <c r="F65" s="190">
        <v>0.2</v>
      </c>
    </row>
    <row r="66" spans="1:6" s="133" customFormat="1" ht="12.75">
      <c r="A66" s="129"/>
      <c r="B66" s="51" t="s">
        <v>923</v>
      </c>
      <c r="C66" s="128"/>
      <c r="D66" s="185"/>
      <c r="E66" s="186">
        <v>2.35</v>
      </c>
      <c r="F66" s="187"/>
    </row>
    <row r="67" spans="1:6" s="133" customFormat="1" ht="12.75">
      <c r="A67" s="129"/>
      <c r="B67" s="128"/>
      <c r="C67" s="188" t="s">
        <v>924</v>
      </c>
      <c r="D67" s="177"/>
      <c r="E67" s="189"/>
      <c r="F67" s="190">
        <v>1.95</v>
      </c>
    </row>
    <row r="68" spans="1:6" s="133" customFormat="1" ht="25.5">
      <c r="A68" s="129"/>
      <c r="B68" s="128"/>
      <c r="C68" s="188" t="s">
        <v>925</v>
      </c>
      <c r="D68" s="177"/>
      <c r="E68" s="189"/>
      <c r="F68" s="190">
        <v>0.39</v>
      </c>
    </row>
    <row r="69" spans="1:6" s="133" customFormat="1" ht="25.5">
      <c r="A69" s="129"/>
      <c r="B69" s="173" t="s">
        <v>170</v>
      </c>
      <c r="C69" s="128"/>
      <c r="D69" s="174"/>
      <c r="E69" s="163">
        <v>0.53</v>
      </c>
      <c r="F69" s="183"/>
    </row>
    <row r="70" spans="1:6" s="133" customFormat="1" ht="12.75">
      <c r="A70" s="129"/>
      <c r="B70" s="128"/>
      <c r="C70" s="176" t="s">
        <v>863</v>
      </c>
      <c r="D70" s="184"/>
      <c r="E70" s="182"/>
      <c r="F70" s="179">
        <v>0.31</v>
      </c>
    </row>
    <row r="71" spans="1:6" s="133" customFormat="1" ht="12.75">
      <c r="A71" s="129"/>
      <c r="B71" s="128"/>
      <c r="C71" s="176" t="s">
        <v>865</v>
      </c>
      <c r="D71" s="184"/>
      <c r="E71" s="182"/>
      <c r="F71" s="179">
        <v>0.22</v>
      </c>
    </row>
    <row r="72" spans="1:6" s="133" customFormat="1" ht="12.75">
      <c r="A72" s="129"/>
      <c r="B72" s="173" t="s">
        <v>97</v>
      </c>
      <c r="C72" s="128"/>
      <c r="D72" s="174"/>
      <c r="E72" s="163">
        <v>0.87</v>
      </c>
      <c r="F72" s="183"/>
    </row>
    <row r="73" spans="1:6" s="133" customFormat="1" ht="12.75">
      <c r="A73" s="129"/>
      <c r="B73" s="128"/>
      <c r="C73" s="176" t="s">
        <v>926</v>
      </c>
      <c r="D73" s="184"/>
      <c r="E73" s="182"/>
      <c r="F73" s="179">
        <v>0.21</v>
      </c>
    </row>
    <row r="74" spans="1:6" s="133" customFormat="1" ht="12.75">
      <c r="A74" s="129"/>
      <c r="B74" s="128"/>
      <c r="C74" s="176" t="s">
        <v>866</v>
      </c>
      <c r="D74" s="184"/>
      <c r="E74" s="182"/>
      <c r="F74" s="179">
        <v>0.51</v>
      </c>
    </row>
    <row r="75" spans="1:6" s="133" customFormat="1" ht="12.75">
      <c r="A75" s="129"/>
      <c r="B75" s="128"/>
      <c r="C75" s="176" t="s">
        <v>867</v>
      </c>
      <c r="D75" s="184"/>
      <c r="E75" s="182"/>
      <c r="F75" s="179">
        <v>0.16</v>
      </c>
    </row>
    <row r="76" spans="1:6" s="133" customFormat="1" ht="25.5">
      <c r="A76" s="129"/>
      <c r="B76" s="173" t="s">
        <v>927</v>
      </c>
      <c r="C76" s="128"/>
      <c r="D76" s="174"/>
      <c r="E76" s="163">
        <v>0.78</v>
      </c>
      <c r="F76" s="183"/>
    </row>
    <row r="77" spans="1:6" s="133" customFormat="1" ht="12.75">
      <c r="A77" s="129"/>
      <c r="B77" s="128"/>
      <c r="C77" s="176" t="s">
        <v>1012</v>
      </c>
      <c r="D77" s="184"/>
      <c r="E77" s="182"/>
      <c r="F77" s="179">
        <v>0.4</v>
      </c>
    </row>
    <row r="78" spans="1:6" s="133" customFormat="1" ht="12.75">
      <c r="A78" s="129"/>
      <c r="B78" s="128"/>
      <c r="C78" s="176" t="s">
        <v>96</v>
      </c>
      <c r="D78" s="184"/>
      <c r="E78" s="182"/>
      <c r="F78" s="179">
        <v>0.16</v>
      </c>
    </row>
    <row r="79" spans="1:6" s="133" customFormat="1" ht="25.5">
      <c r="A79" s="129"/>
      <c r="B79" s="128"/>
      <c r="C79" s="176" t="s">
        <v>177</v>
      </c>
      <c r="D79" s="184"/>
      <c r="E79" s="182"/>
      <c r="F79" s="179">
        <v>0.22</v>
      </c>
    </row>
    <row r="80" spans="1:6" s="133" customFormat="1" ht="12.75">
      <c r="A80" s="275" t="s">
        <v>99</v>
      </c>
      <c r="B80" s="128"/>
      <c r="C80" s="128"/>
      <c r="D80" s="174">
        <v>19.35</v>
      </c>
      <c r="E80" s="163"/>
      <c r="F80" s="183"/>
    </row>
    <row r="81" spans="1:6" s="133" customFormat="1" ht="12.75">
      <c r="A81" s="129"/>
      <c r="B81" s="173" t="s">
        <v>100</v>
      </c>
      <c r="C81" s="128"/>
      <c r="D81" s="174"/>
      <c r="E81" s="163">
        <v>5.8</v>
      </c>
      <c r="F81" s="183"/>
    </row>
    <row r="82" spans="1:6" s="133" customFormat="1" ht="25.5">
      <c r="A82" s="129"/>
      <c r="B82" s="128"/>
      <c r="C82" s="176" t="s">
        <v>1013</v>
      </c>
      <c r="D82" s="184"/>
      <c r="E82" s="182"/>
      <c r="F82" s="179">
        <v>5.13</v>
      </c>
    </row>
    <row r="83" spans="1:6" s="133" customFormat="1" ht="25.5">
      <c r="A83" s="129"/>
      <c r="B83" s="128"/>
      <c r="C83" s="176" t="s">
        <v>1014</v>
      </c>
      <c r="D83" s="184"/>
      <c r="E83" s="182"/>
      <c r="F83" s="179">
        <v>0.67</v>
      </c>
    </row>
    <row r="84" spans="1:6" s="133" customFormat="1" ht="12.75">
      <c r="A84" s="129"/>
      <c r="B84" s="173" t="s">
        <v>930</v>
      </c>
      <c r="C84" s="128"/>
      <c r="D84" s="174"/>
      <c r="E84" s="163">
        <v>3.56</v>
      </c>
      <c r="F84" s="183"/>
    </row>
    <row r="85" spans="1:6" s="133" customFormat="1" ht="12.75">
      <c r="A85" s="129"/>
      <c r="B85" s="128"/>
      <c r="C85" s="176" t="s">
        <v>931</v>
      </c>
      <c r="D85" s="184"/>
      <c r="E85" s="182"/>
      <c r="F85" s="179">
        <v>1.78</v>
      </c>
    </row>
    <row r="86" spans="1:6" s="133" customFormat="1" ht="12.75">
      <c r="A86" s="129"/>
      <c r="B86" s="128"/>
      <c r="C86" s="176" t="s">
        <v>1015</v>
      </c>
      <c r="D86" s="184"/>
      <c r="E86" s="182"/>
      <c r="F86" s="179">
        <v>0.69</v>
      </c>
    </row>
    <row r="87" spans="1:6" s="133" customFormat="1" ht="12.75">
      <c r="A87" s="129"/>
      <c r="B87" s="128"/>
      <c r="C87" s="176" t="s">
        <v>933</v>
      </c>
      <c r="D87" s="184"/>
      <c r="E87" s="182"/>
      <c r="F87" s="179">
        <v>0.14</v>
      </c>
    </row>
    <row r="88" spans="1:6" s="133" customFormat="1" ht="12.75">
      <c r="A88" s="129"/>
      <c r="B88" s="128"/>
      <c r="C88" s="176" t="s">
        <v>934</v>
      </c>
      <c r="D88" s="184"/>
      <c r="E88" s="182"/>
      <c r="F88" s="179">
        <v>0.96</v>
      </c>
    </row>
    <row r="89" spans="1:6" s="133" customFormat="1" ht="12.75">
      <c r="A89" s="129"/>
      <c r="B89" s="173" t="s">
        <v>935</v>
      </c>
      <c r="C89" s="128"/>
      <c r="D89" s="174"/>
      <c r="E89" s="163">
        <v>9.99</v>
      </c>
      <c r="F89" s="183"/>
    </row>
    <row r="90" spans="1:6" s="133" customFormat="1" ht="12.75">
      <c r="A90" s="129"/>
      <c r="B90" s="128"/>
      <c r="C90" s="176" t="s">
        <v>936</v>
      </c>
      <c r="D90" s="184"/>
      <c r="E90" s="182"/>
      <c r="F90" s="179">
        <v>6.88</v>
      </c>
    </row>
    <row r="91" spans="1:6" s="133" customFormat="1" ht="25.5">
      <c r="A91" s="129"/>
      <c r="B91" s="128"/>
      <c r="C91" s="176" t="s">
        <v>937</v>
      </c>
      <c r="D91" s="184"/>
      <c r="E91" s="182"/>
      <c r="F91" s="179">
        <v>1.18</v>
      </c>
    </row>
    <row r="92" spans="1:6" s="133" customFormat="1" ht="25.5">
      <c r="A92" s="129"/>
      <c r="B92" s="128"/>
      <c r="C92" s="176" t="s">
        <v>186</v>
      </c>
      <c r="D92" s="184"/>
      <c r="E92" s="182"/>
      <c r="F92" s="179">
        <v>1.72</v>
      </c>
    </row>
    <row r="93" spans="1:6" s="133" customFormat="1" ht="12.75">
      <c r="A93" s="129"/>
      <c r="B93" s="128"/>
      <c r="C93" s="176" t="s">
        <v>938</v>
      </c>
      <c r="D93" s="184"/>
      <c r="E93" s="182"/>
      <c r="F93" s="179">
        <v>0.21</v>
      </c>
    </row>
    <row r="94" spans="1:6" s="133" customFormat="1" ht="38.25">
      <c r="A94" s="275" t="s">
        <v>1016</v>
      </c>
      <c r="B94" s="128"/>
      <c r="C94" s="128"/>
      <c r="D94" s="174">
        <v>12.56</v>
      </c>
      <c r="E94" s="163"/>
      <c r="F94" s="183"/>
    </row>
    <row r="95" spans="1:6" s="133" customFormat="1" ht="25.5">
      <c r="A95" s="129"/>
      <c r="B95" s="173" t="s">
        <v>103</v>
      </c>
      <c r="C95" s="128"/>
      <c r="D95" s="174"/>
      <c r="E95" s="163">
        <v>3.58</v>
      </c>
      <c r="F95" s="183"/>
    </row>
    <row r="96" spans="1:6" s="133" customFormat="1" ht="12.75">
      <c r="A96" s="129"/>
      <c r="B96" s="128"/>
      <c r="C96" s="176" t="s">
        <v>940</v>
      </c>
      <c r="D96" s="184"/>
      <c r="E96" s="182"/>
      <c r="F96" s="179">
        <v>2.88</v>
      </c>
    </row>
    <row r="97" spans="1:6" s="133" customFormat="1" ht="12.75">
      <c r="A97" s="129"/>
      <c r="B97" s="128"/>
      <c r="C97" s="176" t="s">
        <v>1017</v>
      </c>
      <c r="D97" s="184"/>
      <c r="E97" s="182"/>
      <c r="F97" s="179">
        <v>0.71</v>
      </c>
    </row>
    <row r="98" spans="1:6" s="133" customFormat="1" ht="12.75">
      <c r="A98" s="129"/>
      <c r="B98" s="173" t="s">
        <v>869</v>
      </c>
      <c r="C98" s="128"/>
      <c r="D98" s="184"/>
      <c r="E98" s="163">
        <v>0.49</v>
      </c>
      <c r="F98" s="179"/>
    </row>
    <row r="99" spans="1:6" s="133" customFormat="1" ht="12.75">
      <c r="A99" s="129"/>
      <c r="B99" s="128"/>
      <c r="C99" s="176" t="s">
        <v>942</v>
      </c>
      <c r="D99" s="184"/>
      <c r="E99" s="182"/>
      <c r="F99" s="179">
        <v>0.27</v>
      </c>
    </row>
    <row r="100" spans="1:6" s="133" customFormat="1" ht="12.75">
      <c r="A100" s="129"/>
      <c r="B100" s="128"/>
      <c r="C100" s="176" t="s">
        <v>1018</v>
      </c>
      <c r="D100" s="184"/>
      <c r="E100" s="182"/>
      <c r="F100" s="179">
        <v>0.23</v>
      </c>
    </row>
    <row r="101" spans="1:6" s="133" customFormat="1" ht="25.5">
      <c r="A101" s="129"/>
      <c r="B101" s="173" t="s">
        <v>944</v>
      </c>
      <c r="C101" s="128"/>
      <c r="D101" s="174"/>
      <c r="E101" s="163">
        <v>2.77</v>
      </c>
      <c r="F101" s="183"/>
    </row>
    <row r="102" spans="1:6" s="133" customFormat="1" ht="12.75">
      <c r="A102" s="129"/>
      <c r="B102" s="128"/>
      <c r="C102" s="176" t="s">
        <v>104</v>
      </c>
      <c r="D102" s="184"/>
      <c r="E102" s="182"/>
      <c r="F102" s="179">
        <v>1.6</v>
      </c>
    </row>
    <row r="103" spans="1:6" s="133" customFormat="1" ht="25.5">
      <c r="A103" s="129"/>
      <c r="B103" s="128"/>
      <c r="C103" s="176" t="s">
        <v>945</v>
      </c>
      <c r="D103" s="184"/>
      <c r="E103" s="182"/>
      <c r="F103" s="179">
        <v>0.25</v>
      </c>
    </row>
    <row r="104" spans="1:6" s="133" customFormat="1" ht="12.75">
      <c r="A104" s="129"/>
      <c r="B104" s="128"/>
      <c r="C104" s="176" t="s">
        <v>1019</v>
      </c>
      <c r="D104" s="184"/>
      <c r="E104" s="182"/>
      <c r="F104" s="179">
        <v>0.37</v>
      </c>
    </row>
    <row r="105" spans="1:6" s="133" customFormat="1" ht="12.75">
      <c r="A105" s="129"/>
      <c r="B105" s="128"/>
      <c r="C105" s="176" t="s">
        <v>946</v>
      </c>
      <c r="D105" s="184"/>
      <c r="E105" s="182"/>
      <c r="F105" s="179">
        <v>0.54</v>
      </c>
    </row>
    <row r="106" spans="1:6" s="133" customFormat="1" ht="12.75">
      <c r="A106" s="129"/>
      <c r="B106" s="173" t="s">
        <v>947</v>
      </c>
      <c r="C106" s="128"/>
      <c r="D106" s="174"/>
      <c r="E106" s="163">
        <v>2.46</v>
      </c>
      <c r="F106" s="183"/>
    </row>
    <row r="107" spans="1:6" s="133" customFormat="1" ht="25.5">
      <c r="A107" s="129"/>
      <c r="B107" s="128"/>
      <c r="C107" s="176" t="s">
        <v>805</v>
      </c>
      <c r="D107" s="184"/>
      <c r="E107" s="182"/>
      <c r="F107" s="179">
        <v>0.6</v>
      </c>
    </row>
    <row r="108" spans="1:6" s="133" customFormat="1" ht="25.5">
      <c r="A108" s="129"/>
      <c r="B108" s="128"/>
      <c r="C108" s="176" t="s">
        <v>948</v>
      </c>
      <c r="D108" s="184"/>
      <c r="E108" s="182"/>
      <c r="F108" s="179">
        <v>0.71</v>
      </c>
    </row>
    <row r="109" spans="1:6" s="133" customFormat="1" ht="12.75">
      <c r="A109" s="129"/>
      <c r="B109" s="128"/>
      <c r="C109" s="176" t="s">
        <v>949</v>
      </c>
      <c r="D109" s="184"/>
      <c r="E109" s="182"/>
      <c r="F109" s="179">
        <v>1.14</v>
      </c>
    </row>
    <row r="110" spans="1:6" s="133" customFormat="1" ht="12.75">
      <c r="A110" s="129"/>
      <c r="B110" s="173" t="s">
        <v>950</v>
      </c>
      <c r="C110" s="128"/>
      <c r="D110" s="174"/>
      <c r="E110" s="163">
        <v>1.23</v>
      </c>
      <c r="F110" s="183"/>
    </row>
    <row r="111" spans="1:6" s="133" customFormat="1" ht="25.5">
      <c r="A111" s="129"/>
      <c r="B111" s="128"/>
      <c r="C111" s="176" t="s">
        <v>951</v>
      </c>
      <c r="D111" s="184"/>
      <c r="E111" s="182"/>
      <c r="F111" s="179">
        <v>0.22</v>
      </c>
    </row>
    <row r="112" spans="1:6" s="133" customFormat="1" ht="12.75">
      <c r="A112" s="129"/>
      <c r="B112" s="128"/>
      <c r="C112" s="176" t="s">
        <v>952</v>
      </c>
      <c r="D112" s="184"/>
      <c r="E112" s="182"/>
      <c r="F112" s="179">
        <v>0.21</v>
      </c>
    </row>
    <row r="113" spans="1:6" s="133" customFormat="1" ht="25.5">
      <c r="A113" s="129"/>
      <c r="B113" s="128"/>
      <c r="C113" s="176" t="s">
        <v>953</v>
      </c>
      <c r="D113" s="184"/>
      <c r="E113" s="182"/>
      <c r="F113" s="179">
        <v>0.3</v>
      </c>
    </row>
    <row r="114" spans="1:6" s="133" customFormat="1" ht="12.75">
      <c r="A114" s="129"/>
      <c r="B114" s="128"/>
      <c r="C114" s="176" t="s">
        <v>954</v>
      </c>
      <c r="D114" s="184"/>
      <c r="E114" s="182"/>
      <c r="F114" s="179">
        <v>0.51</v>
      </c>
    </row>
    <row r="115" spans="1:6" s="133" customFormat="1" ht="38.25">
      <c r="A115" s="129"/>
      <c r="B115" s="173" t="s">
        <v>955</v>
      </c>
      <c r="C115" s="128"/>
      <c r="D115" s="174"/>
      <c r="E115" s="163">
        <v>2.03</v>
      </c>
      <c r="F115" s="179"/>
    </row>
    <row r="116" spans="1:6" s="133" customFormat="1" ht="12.75">
      <c r="A116" s="129"/>
      <c r="B116" s="128"/>
      <c r="C116" s="176" t="s">
        <v>956</v>
      </c>
      <c r="D116" s="184"/>
      <c r="E116" s="182"/>
      <c r="F116" s="179">
        <v>0.18</v>
      </c>
    </row>
    <row r="117" spans="1:6" s="133" customFormat="1" ht="12.75">
      <c r="A117" s="129"/>
      <c r="B117" s="128"/>
      <c r="C117" s="176" t="s">
        <v>957</v>
      </c>
      <c r="D117" s="184"/>
      <c r="E117" s="182"/>
      <c r="F117" s="179">
        <v>1.85</v>
      </c>
    </row>
    <row r="118" spans="1:6" s="133" customFormat="1" ht="25.5">
      <c r="A118" s="275" t="s">
        <v>108</v>
      </c>
      <c r="B118" s="128"/>
      <c r="C118" s="128"/>
      <c r="D118" s="174">
        <v>14.13</v>
      </c>
      <c r="E118" s="163"/>
      <c r="F118" s="183"/>
    </row>
    <row r="119" spans="1:6" s="133" customFormat="1" ht="12.75">
      <c r="A119" s="129"/>
      <c r="B119" s="173" t="s">
        <v>109</v>
      </c>
      <c r="C119" s="128"/>
      <c r="D119" s="174"/>
      <c r="E119" s="163">
        <v>13.22</v>
      </c>
      <c r="F119" s="179"/>
    </row>
    <row r="120" spans="1:6" s="133" customFormat="1" ht="12.75">
      <c r="A120" s="129"/>
      <c r="B120" s="128"/>
      <c r="C120" s="176" t="s">
        <v>958</v>
      </c>
      <c r="D120" s="184"/>
      <c r="E120" s="182"/>
      <c r="F120" s="179">
        <v>3.88</v>
      </c>
    </row>
    <row r="121" spans="1:6" s="133" customFormat="1" ht="12.75">
      <c r="A121" s="129"/>
      <c r="B121" s="128"/>
      <c r="C121" s="176" t="s">
        <v>959</v>
      </c>
      <c r="D121" s="184"/>
      <c r="E121" s="182"/>
      <c r="F121" s="179">
        <v>4.04</v>
      </c>
    </row>
    <row r="122" spans="1:6" s="133" customFormat="1" ht="12.75">
      <c r="A122" s="129"/>
      <c r="B122" s="128"/>
      <c r="C122" s="176" t="s">
        <v>874</v>
      </c>
      <c r="D122" s="184"/>
      <c r="E122" s="182"/>
      <c r="F122" s="179">
        <v>0.57</v>
      </c>
    </row>
    <row r="123" spans="1:6" s="133" customFormat="1" ht="25.5">
      <c r="A123" s="129"/>
      <c r="B123" s="128"/>
      <c r="C123" s="176" t="s">
        <v>821</v>
      </c>
      <c r="D123" s="184"/>
      <c r="E123" s="182"/>
      <c r="F123" s="179">
        <v>2.59</v>
      </c>
    </row>
    <row r="124" spans="1:6" s="133" customFormat="1" ht="25.5">
      <c r="A124" s="129"/>
      <c r="B124" s="128"/>
      <c r="C124" s="191" t="s">
        <v>822</v>
      </c>
      <c r="D124" s="184"/>
      <c r="E124" s="182"/>
      <c r="F124" s="179">
        <v>1.12</v>
      </c>
    </row>
    <row r="125" spans="1:6" s="133" customFormat="1" ht="12.75">
      <c r="A125" s="129"/>
      <c r="B125" s="128"/>
      <c r="C125" s="191" t="s">
        <v>823</v>
      </c>
      <c r="D125" s="184"/>
      <c r="E125" s="182"/>
      <c r="F125" s="179">
        <v>1.02</v>
      </c>
    </row>
    <row r="126" spans="1:6" s="133" customFormat="1" ht="12.75">
      <c r="A126" s="129"/>
      <c r="B126" s="173" t="s">
        <v>110</v>
      </c>
      <c r="C126" s="128"/>
      <c r="D126" s="184"/>
      <c r="E126" s="163">
        <v>0.91</v>
      </c>
      <c r="F126" s="182"/>
    </row>
    <row r="127" spans="1:6" s="133" customFormat="1" ht="12.75">
      <c r="A127" s="129"/>
      <c r="B127" s="128"/>
      <c r="C127" s="176" t="s">
        <v>110</v>
      </c>
      <c r="D127" s="184"/>
      <c r="E127" s="182"/>
      <c r="F127" s="179">
        <v>0.91</v>
      </c>
    </row>
    <row r="128" spans="1:6" s="133" customFormat="1" ht="25.5">
      <c r="A128" s="275" t="s">
        <v>979</v>
      </c>
      <c r="B128" s="128"/>
      <c r="C128" s="128"/>
      <c r="D128" s="174">
        <v>8.14</v>
      </c>
      <c r="E128" s="163"/>
      <c r="F128" s="183"/>
    </row>
    <row r="129" spans="1:6" s="133" customFormat="1" ht="12.75">
      <c r="A129" s="129"/>
      <c r="B129" s="173" t="s">
        <v>876</v>
      </c>
      <c r="C129" s="128"/>
      <c r="D129" s="174"/>
      <c r="E129" s="163">
        <v>5.06</v>
      </c>
      <c r="F129" s="183"/>
    </row>
    <row r="130" spans="1:6" s="133" customFormat="1" ht="12.75">
      <c r="A130" s="129"/>
      <c r="B130" s="128"/>
      <c r="C130" s="176" t="s">
        <v>960</v>
      </c>
      <c r="D130" s="184"/>
      <c r="E130" s="182"/>
      <c r="F130" s="179">
        <v>2.68</v>
      </c>
    </row>
    <row r="131" spans="1:6" s="133" customFormat="1" ht="12.75">
      <c r="A131" s="129"/>
      <c r="B131" s="128"/>
      <c r="C131" s="176" t="s">
        <v>877</v>
      </c>
      <c r="D131" s="184"/>
      <c r="E131" s="182"/>
      <c r="F131" s="179">
        <v>1.38</v>
      </c>
    </row>
    <row r="132" spans="1:6" s="133" customFormat="1" ht="12.75">
      <c r="A132" s="129"/>
      <c r="B132" s="128"/>
      <c r="C132" s="176" t="s">
        <v>961</v>
      </c>
      <c r="D132" s="184"/>
      <c r="E132" s="182"/>
      <c r="F132" s="179">
        <v>1</v>
      </c>
    </row>
    <row r="133" spans="1:6" s="133" customFormat="1" ht="25.5">
      <c r="A133" s="129"/>
      <c r="B133" s="173" t="s">
        <v>112</v>
      </c>
      <c r="C133" s="128"/>
      <c r="D133" s="174"/>
      <c r="E133" s="163">
        <v>3.08</v>
      </c>
      <c r="F133" s="183"/>
    </row>
    <row r="134" spans="1:6" s="133" customFormat="1" ht="12.75">
      <c r="A134" s="129"/>
      <c r="B134" s="128"/>
      <c r="C134" s="176" t="s">
        <v>1020</v>
      </c>
      <c r="D134" s="184"/>
      <c r="E134" s="182"/>
      <c r="F134" s="179">
        <v>3.08</v>
      </c>
    </row>
    <row r="135" spans="1:6" s="133" customFormat="1" ht="38.25">
      <c r="A135" s="275" t="s">
        <v>113</v>
      </c>
      <c r="B135" s="128"/>
      <c r="C135" s="128"/>
      <c r="D135" s="174">
        <v>6.98</v>
      </c>
      <c r="E135" s="163"/>
      <c r="F135" s="183"/>
    </row>
    <row r="136" spans="1:6" s="133" customFormat="1" ht="12.75">
      <c r="A136" s="129"/>
      <c r="B136" s="173" t="s">
        <v>114</v>
      </c>
      <c r="C136" s="128"/>
      <c r="D136" s="174"/>
      <c r="E136" s="163">
        <v>3.8</v>
      </c>
      <c r="F136" s="183"/>
    </row>
    <row r="137" spans="1:6" s="133" customFormat="1" ht="25.5">
      <c r="A137" s="129"/>
      <c r="B137" s="128"/>
      <c r="C137" s="176" t="s">
        <v>813</v>
      </c>
      <c r="D137" s="184"/>
      <c r="E137" s="182"/>
      <c r="F137" s="179">
        <v>3.06</v>
      </c>
    </row>
    <row r="138" spans="1:6" s="133" customFormat="1" ht="12.75">
      <c r="A138" s="129"/>
      <c r="B138" s="128"/>
      <c r="C138" s="176" t="s">
        <v>963</v>
      </c>
      <c r="D138" s="184"/>
      <c r="E138" s="182"/>
      <c r="F138" s="179">
        <v>0.18</v>
      </c>
    </row>
    <row r="139" spans="1:6" s="133" customFormat="1" ht="12.75">
      <c r="A139" s="129"/>
      <c r="B139" s="128"/>
      <c r="C139" s="176" t="s">
        <v>964</v>
      </c>
      <c r="D139" s="184"/>
      <c r="E139" s="182"/>
      <c r="F139" s="179">
        <v>0.56</v>
      </c>
    </row>
    <row r="140" spans="1:6" s="133" customFormat="1" ht="25.5">
      <c r="A140" s="129"/>
      <c r="B140" s="173" t="s">
        <v>115</v>
      </c>
      <c r="C140" s="128"/>
      <c r="D140" s="184"/>
      <c r="E140" s="163">
        <v>2.41</v>
      </c>
      <c r="F140" s="179"/>
    </row>
    <row r="141" spans="1:6" s="133" customFormat="1" ht="12.75">
      <c r="A141" s="129"/>
      <c r="B141" s="128"/>
      <c r="C141" s="176" t="s">
        <v>965</v>
      </c>
      <c r="D141" s="184"/>
      <c r="E141" s="182"/>
      <c r="F141" s="179">
        <v>1.09</v>
      </c>
    </row>
    <row r="142" spans="1:6" s="133" customFormat="1" ht="25.5">
      <c r="A142" s="129"/>
      <c r="B142" s="128"/>
      <c r="C142" s="176" t="s">
        <v>966</v>
      </c>
      <c r="D142" s="184"/>
      <c r="E142" s="182"/>
      <c r="F142" s="179">
        <v>1.33</v>
      </c>
    </row>
    <row r="143" spans="1:6" s="133" customFormat="1" ht="25.5">
      <c r="A143" s="129"/>
      <c r="B143" s="173" t="s">
        <v>809</v>
      </c>
      <c r="C143" s="128"/>
      <c r="D143" s="184"/>
      <c r="E143" s="163">
        <v>0.76</v>
      </c>
      <c r="F143" s="179"/>
    </row>
    <row r="144" spans="1:6" s="133" customFormat="1" ht="25.5">
      <c r="A144" s="129"/>
      <c r="B144" s="128"/>
      <c r="C144" s="176" t="s">
        <v>809</v>
      </c>
      <c r="D144" s="184"/>
      <c r="E144" s="182"/>
      <c r="F144" s="179">
        <v>0.76</v>
      </c>
    </row>
    <row r="145" spans="1:6" s="133" customFormat="1" ht="25.5">
      <c r="A145" s="275" t="s">
        <v>117</v>
      </c>
      <c r="B145" s="128"/>
      <c r="C145" s="128"/>
      <c r="D145" s="174">
        <v>13.93</v>
      </c>
      <c r="E145" s="163"/>
      <c r="F145" s="183"/>
    </row>
    <row r="146" spans="1:6" s="133" customFormat="1" ht="38.25">
      <c r="A146" s="129"/>
      <c r="B146" s="173" t="s">
        <v>968</v>
      </c>
      <c r="C146" s="128"/>
      <c r="D146" s="174"/>
      <c r="E146" s="163">
        <v>1.91</v>
      </c>
      <c r="F146" s="183"/>
    </row>
    <row r="147" spans="1:6" s="133" customFormat="1" ht="12.75">
      <c r="A147" s="129"/>
      <c r="B147" s="128"/>
      <c r="C147" s="176" t="s">
        <v>833</v>
      </c>
      <c r="D147" s="184"/>
      <c r="E147" s="182"/>
      <c r="F147" s="179">
        <v>0.6</v>
      </c>
    </row>
    <row r="148" spans="1:6" s="133" customFormat="1" ht="25.5">
      <c r="A148" s="129"/>
      <c r="B148" s="128"/>
      <c r="C148" s="176" t="s">
        <v>969</v>
      </c>
      <c r="D148" s="184"/>
      <c r="E148" s="182"/>
      <c r="F148" s="179">
        <v>0.76</v>
      </c>
    </row>
    <row r="149" spans="1:6" s="133" customFormat="1" ht="12.75">
      <c r="A149" s="129"/>
      <c r="B149" s="128"/>
      <c r="C149" s="176" t="s">
        <v>871</v>
      </c>
      <c r="D149" s="184"/>
      <c r="E149" s="182"/>
      <c r="F149" s="179">
        <v>0.55</v>
      </c>
    </row>
    <row r="150" spans="1:6" s="133" customFormat="1" ht="12.75">
      <c r="A150" s="129"/>
      <c r="B150" s="173" t="s">
        <v>1021</v>
      </c>
      <c r="C150" s="128"/>
      <c r="D150" s="174"/>
      <c r="E150" s="163">
        <v>5.8</v>
      </c>
      <c r="F150" s="183"/>
    </row>
    <row r="151" spans="1:6" s="133" customFormat="1" ht="25.5">
      <c r="A151" s="129"/>
      <c r="B151" s="128"/>
      <c r="C151" s="176" t="s">
        <v>831</v>
      </c>
      <c r="D151" s="184"/>
      <c r="E151" s="182"/>
      <c r="F151" s="179">
        <v>1.33</v>
      </c>
    </row>
    <row r="152" spans="1:6" s="133" customFormat="1" ht="38.25">
      <c r="A152" s="129"/>
      <c r="B152" s="128"/>
      <c r="C152" s="176" t="s">
        <v>970</v>
      </c>
      <c r="D152" s="184"/>
      <c r="E152" s="182"/>
      <c r="F152" s="179">
        <v>0.73</v>
      </c>
    </row>
    <row r="153" spans="1:6" s="133" customFormat="1" ht="25.5">
      <c r="A153" s="129"/>
      <c r="B153" s="128"/>
      <c r="C153" s="176" t="s">
        <v>971</v>
      </c>
      <c r="D153" s="184"/>
      <c r="E153" s="182"/>
      <c r="F153" s="179">
        <v>0.59</v>
      </c>
    </row>
    <row r="154" spans="1:6" s="133" customFormat="1" ht="12.75">
      <c r="A154" s="129"/>
      <c r="B154" s="128"/>
      <c r="C154" s="176" t="s">
        <v>972</v>
      </c>
      <c r="D154" s="184"/>
      <c r="E154" s="182"/>
      <c r="F154" s="179">
        <v>0.35</v>
      </c>
    </row>
    <row r="155" spans="1:6" s="133" customFormat="1" ht="25.5">
      <c r="A155" s="129"/>
      <c r="B155" s="128"/>
      <c r="C155" s="176" t="s">
        <v>973</v>
      </c>
      <c r="D155" s="184"/>
      <c r="E155" s="182"/>
      <c r="F155" s="179">
        <v>0.13</v>
      </c>
    </row>
    <row r="156" spans="1:6" s="133" customFormat="1" ht="12.75">
      <c r="A156" s="129"/>
      <c r="B156" s="128"/>
      <c r="C156" s="176" t="s">
        <v>974</v>
      </c>
      <c r="D156" s="184"/>
      <c r="E156" s="182"/>
      <c r="F156" s="179">
        <v>0.84</v>
      </c>
    </row>
    <row r="157" spans="1:6" ht="25.5">
      <c r="A157" s="18"/>
      <c r="B157" s="17"/>
      <c r="C157" s="25" t="s">
        <v>841</v>
      </c>
      <c r="D157" s="34"/>
      <c r="E157" s="33"/>
      <c r="F157" s="32">
        <v>1.83</v>
      </c>
    </row>
    <row r="158" spans="1:6" ht="25.5">
      <c r="A158" s="18"/>
      <c r="B158" s="26" t="s">
        <v>842</v>
      </c>
      <c r="C158" s="17"/>
      <c r="D158" s="30"/>
      <c r="E158" s="31">
        <v>3.89</v>
      </c>
      <c r="F158" s="35"/>
    </row>
    <row r="159" spans="1:6" ht="25.5">
      <c r="A159" s="18"/>
      <c r="B159" s="17"/>
      <c r="C159" s="25" t="s">
        <v>843</v>
      </c>
      <c r="D159" s="34"/>
      <c r="E159" s="33"/>
      <c r="F159" s="32">
        <v>2.19</v>
      </c>
    </row>
    <row r="160" spans="1:6" ht="25.5">
      <c r="A160" s="18"/>
      <c r="B160" s="17"/>
      <c r="C160" s="25" t="s">
        <v>844</v>
      </c>
      <c r="D160" s="34"/>
      <c r="E160" s="33"/>
      <c r="F160" s="32">
        <v>1.7</v>
      </c>
    </row>
    <row r="161" spans="1:6" ht="25.5">
      <c r="A161" s="18"/>
      <c r="B161" s="26" t="s">
        <v>882</v>
      </c>
      <c r="C161" s="17"/>
      <c r="D161" s="30"/>
      <c r="E161" s="31">
        <v>2.32</v>
      </c>
      <c r="F161" s="35"/>
    </row>
    <row r="162" spans="1:6" ht="12.75">
      <c r="A162" s="18"/>
      <c r="B162" s="17"/>
      <c r="C162" s="25" t="s">
        <v>1000</v>
      </c>
      <c r="D162" s="34"/>
      <c r="E162" s="33"/>
      <c r="F162" s="32">
        <v>1.82</v>
      </c>
    </row>
    <row r="163" spans="1:6" ht="12.75">
      <c r="A163" s="276"/>
      <c r="B163" s="17"/>
      <c r="C163" s="25" t="s">
        <v>1007</v>
      </c>
      <c r="D163" s="34"/>
      <c r="E163" s="33"/>
      <c r="F163" s="32">
        <v>0.5</v>
      </c>
    </row>
    <row r="164" spans="1:6" s="133" customFormat="1" ht="12.75">
      <c r="A164" s="192" t="s">
        <v>1217</v>
      </c>
      <c r="B164" s="193"/>
      <c r="C164" s="194"/>
      <c r="D164" s="195">
        <v>100</v>
      </c>
      <c r="E164" s="196">
        <v>100</v>
      </c>
      <c r="F164" s="197">
        <v>100</v>
      </c>
    </row>
    <row r="165" ht="12.75">
      <c r="A165" s="63" t="s">
        <v>0</v>
      </c>
    </row>
    <row r="167" ht="12.75">
      <c r="A167" s="92" t="s">
        <v>1214</v>
      </c>
    </row>
  </sheetData>
  <mergeCells count="7">
    <mergeCell ref="A7:F7"/>
    <mergeCell ref="A19:D19"/>
    <mergeCell ref="A10:F10"/>
    <mergeCell ref="A9:F9"/>
    <mergeCell ref="A12:F12"/>
    <mergeCell ref="A14:F14"/>
    <mergeCell ref="A16:F16"/>
  </mergeCells>
  <printOptions/>
  <pageMargins left="0.44" right="0.27" top="0.51" bottom="0.5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44"/>
  </sheetPr>
  <dimension ref="A1:F158"/>
  <sheetViews>
    <sheetView showGridLines="0" workbookViewId="0" topLeftCell="A1">
      <selection activeCell="A1" sqref="A1"/>
    </sheetView>
  </sheetViews>
  <sheetFormatPr defaultColWidth="9.140625" defaultRowHeight="12.75"/>
  <cols>
    <col min="1" max="1" width="16.8515625" style="66" customWidth="1"/>
    <col min="2" max="2" width="22.28125" style="58" customWidth="1"/>
    <col min="3" max="3" width="21.7109375" style="58" customWidth="1"/>
    <col min="4" max="4" width="9.421875" style="58" customWidth="1"/>
    <col min="5" max="5" width="10.8515625" style="66" customWidth="1"/>
    <col min="6" max="6" width="15.28125" style="66" customWidth="1"/>
    <col min="7" max="16384" width="8.00390625" style="66" customWidth="1"/>
  </cols>
  <sheetData>
    <row r="1" spans="1:6" s="88" customFormat="1" ht="43.5" customHeight="1">
      <c r="A1" s="86" t="s">
        <v>1023</v>
      </c>
      <c r="B1" s="87"/>
      <c r="C1" s="87"/>
      <c r="D1" s="87"/>
      <c r="E1" s="87"/>
      <c r="F1" s="87"/>
    </row>
    <row r="2" s="2" customFormat="1" ht="15.75">
      <c r="A2" s="2" t="s">
        <v>883</v>
      </c>
    </row>
    <row r="3" s="62" customFormat="1" ht="11.25">
      <c r="A3" s="62" t="s">
        <v>794</v>
      </c>
    </row>
    <row r="4" s="88" customFormat="1" ht="15">
      <c r="A4" s="89" t="s">
        <v>244</v>
      </c>
    </row>
    <row r="5" s="90" customFormat="1" ht="12">
      <c r="A5" s="90" t="s">
        <v>229</v>
      </c>
    </row>
    <row r="6" spans="1:6" s="64" customFormat="1" ht="11.25">
      <c r="A6" s="91"/>
      <c r="B6" s="91"/>
      <c r="C6" s="91"/>
      <c r="D6" s="91"/>
      <c r="E6" s="91"/>
      <c r="F6" s="91"/>
    </row>
    <row r="7" spans="1:6" ht="11.25">
      <c r="A7" s="67"/>
      <c r="B7" s="68"/>
      <c r="C7" s="68"/>
      <c r="D7" s="68"/>
      <c r="E7" s="62"/>
      <c r="F7" s="62"/>
    </row>
    <row r="8" spans="1:6" s="63" customFormat="1" ht="12.75">
      <c r="A8" s="352" t="s">
        <v>47</v>
      </c>
      <c r="B8" s="352"/>
      <c r="C8" s="352"/>
      <c r="D8" s="352"/>
      <c r="E8" s="352"/>
      <c r="F8" s="352"/>
    </row>
    <row r="9" spans="1:6" s="63" customFormat="1" ht="15.75" customHeight="1">
      <c r="A9" s="242" t="s">
        <v>46</v>
      </c>
      <c r="B9" s="225"/>
      <c r="C9" s="225"/>
      <c r="D9" s="225"/>
      <c r="E9" s="225"/>
      <c r="F9" s="225"/>
    </row>
    <row r="10" spans="1:6" s="63" customFormat="1" ht="15.75" customHeight="1">
      <c r="A10" s="346" t="s">
        <v>1078</v>
      </c>
      <c r="B10" s="346"/>
      <c r="C10" s="346"/>
      <c r="D10" s="346"/>
      <c r="E10" s="346"/>
      <c r="F10" s="346"/>
    </row>
    <row r="11" spans="1:6" s="63" customFormat="1" ht="26.25" customHeight="1">
      <c r="A11" s="352" t="s">
        <v>1066</v>
      </c>
      <c r="B11" s="352"/>
      <c r="C11" s="352"/>
      <c r="D11" s="352"/>
      <c r="E11" s="352"/>
      <c r="F11" s="352"/>
    </row>
    <row r="12" spans="1:6" ht="11.25">
      <c r="A12" s="67"/>
      <c r="B12" s="68"/>
      <c r="C12" s="68"/>
      <c r="D12" s="68"/>
      <c r="E12" s="62"/>
      <c r="F12" s="62"/>
    </row>
    <row r="13" spans="1:6" s="240" customFormat="1" ht="51.75" customHeight="1">
      <c r="A13" s="353" t="s">
        <v>1071</v>
      </c>
      <c r="B13" s="353"/>
      <c r="C13" s="353"/>
      <c r="D13" s="353"/>
      <c r="E13" s="353"/>
      <c r="F13" s="353"/>
    </row>
    <row r="14" spans="1:6" ht="11.25">
      <c r="A14" s="67"/>
      <c r="B14" s="68"/>
      <c r="C14" s="68"/>
      <c r="D14" s="68"/>
      <c r="E14" s="62"/>
      <c r="F14" s="62"/>
    </row>
    <row r="15" spans="1:6" s="63" customFormat="1" ht="25.5" customHeight="1">
      <c r="A15" s="352" t="s">
        <v>1072</v>
      </c>
      <c r="B15" s="352"/>
      <c r="C15" s="352"/>
      <c r="D15" s="352"/>
      <c r="E15" s="352"/>
      <c r="F15" s="352"/>
    </row>
    <row r="16" spans="1:6" ht="11.25">
      <c r="A16" s="67"/>
      <c r="B16" s="68"/>
      <c r="C16" s="68"/>
      <c r="D16" s="68"/>
      <c r="E16" s="62"/>
      <c r="F16" s="62"/>
    </row>
    <row r="17" spans="1:6" ht="15.75">
      <c r="A17" s="57" t="s">
        <v>45</v>
      </c>
      <c r="E17" s="62"/>
      <c r="F17" s="2"/>
    </row>
    <row r="18" spans="1:6" s="63" customFormat="1" ht="13.5" customHeight="1">
      <c r="A18" s="342" t="s">
        <v>1035</v>
      </c>
      <c r="B18" s="342"/>
      <c r="C18" s="342"/>
      <c r="D18" s="342"/>
      <c r="E18" s="60"/>
      <c r="F18" s="60"/>
    </row>
    <row r="19" spans="1:6" ht="11.25">
      <c r="A19" s="67"/>
      <c r="B19" s="68"/>
      <c r="C19" s="68"/>
      <c r="D19" s="68"/>
      <c r="E19" s="62"/>
      <c r="F19" s="62"/>
    </row>
    <row r="20" spans="1:6" ht="11.25">
      <c r="A20" s="23" t="s">
        <v>854</v>
      </c>
      <c r="B20" s="77" t="s">
        <v>855</v>
      </c>
      <c r="C20" s="78" t="s">
        <v>1098</v>
      </c>
      <c r="D20" s="14" t="s">
        <v>854</v>
      </c>
      <c r="E20" s="15" t="s">
        <v>855</v>
      </c>
      <c r="F20" s="79" t="s">
        <v>1098</v>
      </c>
    </row>
    <row r="21" spans="1:6" s="201" customFormat="1" ht="12.75">
      <c r="A21" s="198" t="s">
        <v>85</v>
      </c>
      <c r="B21" s="199"/>
      <c r="C21" s="199"/>
      <c r="D21" s="170">
        <v>17.72</v>
      </c>
      <c r="E21" s="161"/>
      <c r="F21" s="200"/>
    </row>
    <row r="22" spans="1:6" s="201" customFormat="1" ht="25.5">
      <c r="A22" s="202"/>
      <c r="B22" s="173" t="s">
        <v>894</v>
      </c>
      <c r="C22" s="203"/>
      <c r="D22" s="174"/>
      <c r="E22" s="163">
        <v>1.51</v>
      </c>
      <c r="F22" s="204"/>
    </row>
    <row r="23" spans="1:6" s="208" customFormat="1" ht="12.75">
      <c r="A23" s="205"/>
      <c r="B23" s="206"/>
      <c r="C23" s="207" t="s">
        <v>1009</v>
      </c>
      <c r="D23" s="184"/>
      <c r="E23" s="182"/>
      <c r="F23" s="179">
        <v>0.81</v>
      </c>
    </row>
    <row r="24" spans="1:6" s="208" customFormat="1" ht="12.75">
      <c r="A24" s="205"/>
      <c r="B24" s="206"/>
      <c r="C24" s="207" t="s">
        <v>125</v>
      </c>
      <c r="D24" s="184"/>
      <c r="E24" s="182"/>
      <c r="F24" s="179">
        <v>0.35</v>
      </c>
    </row>
    <row r="25" spans="1:6" s="208" customFormat="1" ht="25.5">
      <c r="A25" s="205"/>
      <c r="B25" s="206"/>
      <c r="C25" s="207" t="s">
        <v>126</v>
      </c>
      <c r="D25" s="209"/>
      <c r="E25" s="182"/>
      <c r="F25" s="179">
        <v>0.35</v>
      </c>
    </row>
    <row r="26" spans="1:6" s="201" customFormat="1" ht="25.5">
      <c r="A26" s="202"/>
      <c r="B26" s="173" t="s">
        <v>127</v>
      </c>
      <c r="C26" s="203"/>
      <c r="D26" s="210"/>
      <c r="E26" s="163">
        <v>2.2</v>
      </c>
      <c r="F26" s="204"/>
    </row>
    <row r="27" spans="1:6" s="208" customFormat="1" ht="12.75">
      <c r="A27" s="205"/>
      <c r="B27" s="206"/>
      <c r="C27" s="207" t="s">
        <v>897</v>
      </c>
      <c r="D27" s="184"/>
      <c r="E27" s="182"/>
      <c r="F27" s="179">
        <v>0.82</v>
      </c>
    </row>
    <row r="28" spans="1:6" s="208" customFormat="1" ht="12.75">
      <c r="A28" s="205"/>
      <c r="B28" s="206"/>
      <c r="C28" s="207" t="s">
        <v>857</v>
      </c>
      <c r="D28" s="184"/>
      <c r="E28" s="182"/>
      <c r="F28" s="179">
        <v>0.87</v>
      </c>
    </row>
    <row r="29" spans="1:6" s="208" customFormat="1" ht="12.75">
      <c r="A29" s="205"/>
      <c r="B29" s="206"/>
      <c r="C29" s="207" t="s">
        <v>898</v>
      </c>
      <c r="D29" s="184"/>
      <c r="E29" s="182"/>
      <c r="F29" s="179">
        <v>0.24</v>
      </c>
    </row>
    <row r="30" spans="1:6" s="208" customFormat="1" ht="12.75">
      <c r="A30" s="205"/>
      <c r="B30" s="206"/>
      <c r="C30" s="207" t="s">
        <v>899</v>
      </c>
      <c r="D30" s="184"/>
      <c r="E30" s="182"/>
      <c r="F30" s="179">
        <v>0.26</v>
      </c>
    </row>
    <row r="31" spans="1:6" s="201" customFormat="1" ht="12.75">
      <c r="A31" s="202"/>
      <c r="B31" s="173" t="s">
        <v>88</v>
      </c>
      <c r="C31" s="203"/>
      <c r="D31" s="265"/>
      <c r="E31" s="163">
        <v>2.62</v>
      </c>
      <c r="F31" s="204"/>
    </row>
    <row r="32" spans="1:6" s="208" customFormat="1" ht="12.75">
      <c r="A32" s="205"/>
      <c r="B32" s="206"/>
      <c r="C32" s="207" t="s">
        <v>900</v>
      </c>
      <c r="D32" s="184"/>
      <c r="E32" s="182"/>
      <c r="F32" s="179">
        <v>0.54</v>
      </c>
    </row>
    <row r="33" spans="1:6" s="208" customFormat="1" ht="12.75">
      <c r="A33" s="205"/>
      <c r="B33" s="206"/>
      <c r="C33" s="207" t="s">
        <v>134</v>
      </c>
      <c r="D33" s="184"/>
      <c r="E33" s="182"/>
      <c r="F33" s="179">
        <v>0.26</v>
      </c>
    </row>
    <row r="34" spans="1:6" s="208" customFormat="1" ht="12.75">
      <c r="A34" s="205"/>
      <c r="B34" s="206"/>
      <c r="C34" s="207" t="s">
        <v>901</v>
      </c>
      <c r="D34" s="184"/>
      <c r="E34" s="182"/>
      <c r="F34" s="179">
        <v>0.19</v>
      </c>
    </row>
    <row r="35" spans="1:6" s="208" customFormat="1" ht="12.75">
      <c r="A35" s="205"/>
      <c r="B35" s="206"/>
      <c r="C35" s="207" t="s">
        <v>902</v>
      </c>
      <c r="D35" s="184"/>
      <c r="E35" s="182"/>
      <c r="F35" s="179">
        <v>0.49</v>
      </c>
    </row>
    <row r="36" spans="1:6" s="208" customFormat="1" ht="12.75">
      <c r="A36" s="205"/>
      <c r="B36" s="206"/>
      <c r="C36" s="207" t="s">
        <v>903</v>
      </c>
      <c r="D36" s="184"/>
      <c r="E36" s="182"/>
      <c r="F36" s="179">
        <v>0.26</v>
      </c>
    </row>
    <row r="37" spans="1:6" s="208" customFormat="1" ht="25.5">
      <c r="A37" s="205"/>
      <c r="B37" s="206"/>
      <c r="C37" s="207" t="s">
        <v>138</v>
      </c>
      <c r="D37" s="184"/>
      <c r="E37" s="182"/>
      <c r="F37" s="179">
        <v>0.43</v>
      </c>
    </row>
    <row r="38" spans="1:6" s="208" customFormat="1" ht="12.75">
      <c r="A38" s="205"/>
      <c r="B38" s="206"/>
      <c r="C38" s="207" t="s">
        <v>904</v>
      </c>
      <c r="D38" s="184"/>
      <c r="E38" s="182"/>
      <c r="F38" s="179">
        <v>0.44</v>
      </c>
    </row>
    <row r="39" spans="1:6" s="201" customFormat="1" ht="12.75">
      <c r="A39" s="202"/>
      <c r="B39" s="173" t="s">
        <v>140</v>
      </c>
      <c r="C39" s="203"/>
      <c r="D39" s="174"/>
      <c r="E39" s="163">
        <v>2.3</v>
      </c>
      <c r="F39" s="204"/>
    </row>
    <row r="40" spans="1:6" s="208" customFormat="1" ht="12.75">
      <c r="A40" s="205"/>
      <c r="B40" s="206"/>
      <c r="C40" s="207" t="s">
        <v>976</v>
      </c>
      <c r="D40" s="184"/>
      <c r="E40" s="182"/>
      <c r="F40" s="179">
        <v>0.96</v>
      </c>
    </row>
    <row r="41" spans="1:6" s="208" customFormat="1" ht="12.75">
      <c r="A41" s="205"/>
      <c r="B41" s="206"/>
      <c r="C41" s="207" t="s">
        <v>977</v>
      </c>
      <c r="D41" s="184"/>
      <c r="E41" s="182"/>
      <c r="F41" s="179">
        <v>1.34</v>
      </c>
    </row>
    <row r="42" spans="1:6" s="201" customFormat="1" ht="25.5">
      <c r="A42" s="202"/>
      <c r="B42" s="173" t="s">
        <v>143</v>
      </c>
      <c r="C42" s="203"/>
      <c r="D42" s="174"/>
      <c r="E42" s="163">
        <v>2.48</v>
      </c>
      <c r="F42" s="204"/>
    </row>
    <row r="43" spans="1:6" s="208" customFormat="1" ht="25.5">
      <c r="A43" s="205"/>
      <c r="B43" s="206"/>
      <c r="C43" s="207" t="s">
        <v>978</v>
      </c>
      <c r="D43" s="184"/>
      <c r="E43" s="182"/>
      <c r="F43" s="179">
        <v>1.3</v>
      </c>
    </row>
    <row r="44" spans="1:6" s="208" customFormat="1" ht="25.5">
      <c r="A44" s="205"/>
      <c r="B44" s="206"/>
      <c r="C44" s="207" t="s">
        <v>145</v>
      </c>
      <c r="D44" s="184"/>
      <c r="E44" s="182"/>
      <c r="F44" s="179">
        <v>1.19</v>
      </c>
    </row>
    <row r="45" spans="1:6" s="201" customFormat="1" ht="25.5">
      <c r="A45" s="202"/>
      <c r="B45" s="173" t="s">
        <v>92</v>
      </c>
      <c r="C45" s="203"/>
      <c r="D45" s="174"/>
      <c r="E45" s="163">
        <v>4.93</v>
      </c>
      <c r="F45" s="183"/>
    </row>
    <row r="46" spans="1:6" s="208" customFormat="1" ht="12.75">
      <c r="A46" s="205"/>
      <c r="B46" s="206"/>
      <c r="C46" s="207" t="s">
        <v>147</v>
      </c>
      <c r="D46" s="184"/>
      <c r="E46" s="182"/>
      <c r="F46" s="179">
        <v>2.03</v>
      </c>
    </row>
    <row r="47" spans="1:6" s="208" customFormat="1" ht="25.5">
      <c r="A47" s="205"/>
      <c r="B47" s="206"/>
      <c r="C47" s="207" t="s">
        <v>912</v>
      </c>
      <c r="D47" s="184"/>
      <c r="E47" s="182"/>
      <c r="F47" s="179">
        <v>2.89</v>
      </c>
    </row>
    <row r="48" spans="1:6" s="201" customFormat="1" ht="12.75">
      <c r="A48" s="202"/>
      <c r="B48" s="173" t="s">
        <v>860</v>
      </c>
      <c r="C48" s="203"/>
      <c r="D48" s="174"/>
      <c r="E48" s="163">
        <v>1.69</v>
      </c>
      <c r="F48" s="183"/>
    </row>
    <row r="49" spans="1:6" s="208" customFormat="1" ht="12.75">
      <c r="A49" s="205"/>
      <c r="B49" s="206"/>
      <c r="C49" s="207" t="s">
        <v>914</v>
      </c>
      <c r="D49" s="184"/>
      <c r="E49" s="182"/>
      <c r="F49" s="179">
        <v>0.12</v>
      </c>
    </row>
    <row r="50" spans="1:6" s="208" customFormat="1" ht="25.5">
      <c r="A50" s="205"/>
      <c r="B50" s="206"/>
      <c r="C50" s="207" t="s">
        <v>915</v>
      </c>
      <c r="D50" s="184"/>
      <c r="E50" s="182"/>
      <c r="F50" s="179">
        <v>0.17</v>
      </c>
    </row>
    <row r="51" spans="1:6" s="208" customFormat="1" ht="25.5">
      <c r="A51" s="205"/>
      <c r="B51" s="206"/>
      <c r="C51" s="207" t="s">
        <v>916</v>
      </c>
      <c r="D51" s="184"/>
      <c r="E51" s="182"/>
      <c r="F51" s="179">
        <v>0.32</v>
      </c>
    </row>
    <row r="52" spans="1:6" s="208" customFormat="1" ht="25.5">
      <c r="A52" s="205"/>
      <c r="B52" s="206"/>
      <c r="C52" s="207" t="s">
        <v>917</v>
      </c>
      <c r="D52" s="184"/>
      <c r="E52" s="182"/>
      <c r="F52" s="179">
        <v>0.34</v>
      </c>
    </row>
    <row r="53" spans="1:6" s="208" customFormat="1" ht="12.75">
      <c r="A53" s="205"/>
      <c r="B53" s="206"/>
      <c r="C53" s="207" t="s">
        <v>918</v>
      </c>
      <c r="D53" s="184"/>
      <c r="E53" s="182"/>
      <c r="F53" s="179">
        <v>0.21</v>
      </c>
    </row>
    <row r="54" spans="1:6" s="208" customFormat="1" ht="12.75">
      <c r="A54" s="205"/>
      <c r="B54" s="206"/>
      <c r="C54" s="207" t="s">
        <v>919</v>
      </c>
      <c r="D54" s="184"/>
      <c r="E54" s="182"/>
      <c r="F54" s="179">
        <v>0.53</v>
      </c>
    </row>
    <row r="55" spans="1:6" s="201" customFormat="1" ht="12.75">
      <c r="A55" s="211" t="s">
        <v>979</v>
      </c>
      <c r="B55" s="203"/>
      <c r="C55" s="203"/>
      <c r="D55" s="174">
        <v>7.41</v>
      </c>
      <c r="E55" s="163"/>
      <c r="F55" s="183"/>
    </row>
    <row r="56" spans="1:6" s="201" customFormat="1" ht="12.75">
      <c r="A56" s="202"/>
      <c r="B56" s="173" t="s">
        <v>876</v>
      </c>
      <c r="C56" s="203"/>
      <c r="D56" s="174"/>
      <c r="E56" s="163">
        <v>5.14</v>
      </c>
      <c r="F56" s="183"/>
    </row>
    <row r="57" spans="1:6" s="208" customFormat="1" ht="12.75">
      <c r="A57" s="205"/>
      <c r="B57" s="206"/>
      <c r="C57" s="207" t="s">
        <v>960</v>
      </c>
      <c r="D57" s="184"/>
      <c r="E57" s="182"/>
      <c r="F57" s="179">
        <v>2.41</v>
      </c>
    </row>
    <row r="58" spans="1:6" s="208" customFormat="1" ht="12.75">
      <c r="A58" s="205"/>
      <c r="B58" s="206"/>
      <c r="C58" s="207" t="s">
        <v>877</v>
      </c>
      <c r="D58" s="184"/>
      <c r="E58" s="182"/>
      <c r="F58" s="179">
        <v>1.71</v>
      </c>
    </row>
    <row r="59" spans="1:6" s="208" customFormat="1" ht="12.75">
      <c r="A59" s="205"/>
      <c r="B59" s="206"/>
      <c r="C59" s="207" t="s">
        <v>961</v>
      </c>
      <c r="D59" s="184"/>
      <c r="E59" s="182"/>
      <c r="F59" s="179">
        <v>1.03</v>
      </c>
    </row>
    <row r="60" spans="1:6" s="201" customFormat="1" ht="12.75">
      <c r="A60" s="202"/>
      <c r="B60" s="173" t="s">
        <v>162</v>
      </c>
      <c r="C60" s="203"/>
      <c r="D60" s="174"/>
      <c r="E60" s="163">
        <v>2.27</v>
      </c>
      <c r="F60" s="183"/>
    </row>
    <row r="61" spans="1:6" s="208" customFormat="1" ht="12.75">
      <c r="A61" s="205"/>
      <c r="B61" s="206"/>
      <c r="C61" s="207" t="s">
        <v>161</v>
      </c>
      <c r="D61" s="184"/>
      <c r="E61" s="182"/>
      <c r="F61" s="179">
        <v>2.27</v>
      </c>
    </row>
    <row r="62" spans="1:6" s="201" customFormat="1" ht="12.75">
      <c r="A62" s="211" t="s">
        <v>163</v>
      </c>
      <c r="B62" s="203"/>
      <c r="C62" s="203"/>
      <c r="D62" s="174">
        <v>5.19</v>
      </c>
      <c r="E62" s="163"/>
      <c r="F62" s="183"/>
    </row>
    <row r="63" spans="1:6" s="201" customFormat="1" ht="12.75">
      <c r="A63" s="202"/>
      <c r="B63" s="173" t="s">
        <v>920</v>
      </c>
      <c r="C63" s="203"/>
      <c r="D63" s="174"/>
      <c r="E63" s="163">
        <v>0.98</v>
      </c>
      <c r="F63" s="183"/>
    </row>
    <row r="64" spans="1:6" s="208" customFormat="1" ht="12.75">
      <c r="A64" s="205"/>
      <c r="B64" s="206"/>
      <c r="C64" s="207" t="s">
        <v>921</v>
      </c>
      <c r="D64" s="184"/>
      <c r="E64" s="182"/>
      <c r="F64" s="179">
        <v>0.82</v>
      </c>
    </row>
    <row r="65" spans="1:6" s="208" customFormat="1" ht="25.5">
      <c r="A65" s="205"/>
      <c r="B65" s="206"/>
      <c r="C65" s="207" t="s">
        <v>166</v>
      </c>
      <c r="D65" s="184"/>
      <c r="E65" s="182"/>
      <c r="F65" s="179">
        <v>0.16</v>
      </c>
    </row>
    <row r="66" spans="1:6" s="201" customFormat="1" ht="12.75">
      <c r="A66" s="202"/>
      <c r="B66" s="173" t="s">
        <v>923</v>
      </c>
      <c r="C66" s="203"/>
      <c r="D66" s="174"/>
      <c r="E66" s="163">
        <v>1.8</v>
      </c>
      <c r="F66" s="183"/>
    </row>
    <row r="67" spans="1:6" s="208" customFormat="1" ht="12.75">
      <c r="A67" s="205"/>
      <c r="B67" s="206"/>
      <c r="C67" s="207" t="s">
        <v>924</v>
      </c>
      <c r="D67" s="184"/>
      <c r="E67" s="182"/>
      <c r="F67" s="179">
        <v>1.43</v>
      </c>
    </row>
    <row r="68" spans="1:6" s="208" customFormat="1" ht="25.5">
      <c r="A68" s="205"/>
      <c r="B68" s="206"/>
      <c r="C68" s="207" t="s">
        <v>925</v>
      </c>
      <c r="D68" s="184"/>
      <c r="E68" s="182"/>
      <c r="F68" s="179">
        <v>0.37</v>
      </c>
    </row>
    <row r="69" spans="1:6" s="201" customFormat="1" ht="25.5">
      <c r="A69" s="202"/>
      <c r="B69" s="173" t="s">
        <v>170</v>
      </c>
      <c r="C69" s="203"/>
      <c r="D69" s="174"/>
      <c r="E69" s="163">
        <v>0.47</v>
      </c>
      <c r="F69" s="183"/>
    </row>
    <row r="70" spans="1:6" s="208" customFormat="1" ht="25.5">
      <c r="A70" s="205"/>
      <c r="B70" s="206"/>
      <c r="C70" s="207" t="s">
        <v>170</v>
      </c>
      <c r="D70" s="184"/>
      <c r="E70" s="182"/>
      <c r="F70" s="179">
        <v>0.47</v>
      </c>
    </row>
    <row r="71" spans="1:6" s="201" customFormat="1" ht="12.75">
      <c r="A71" s="202"/>
      <c r="B71" s="173" t="s">
        <v>97</v>
      </c>
      <c r="C71" s="203"/>
      <c r="D71" s="174"/>
      <c r="E71" s="163">
        <v>0.83</v>
      </c>
      <c r="F71" s="183"/>
    </row>
    <row r="72" spans="1:6" s="208" customFormat="1" ht="12.75">
      <c r="A72" s="205"/>
      <c r="B72" s="206"/>
      <c r="C72" s="207" t="s">
        <v>926</v>
      </c>
      <c r="D72" s="184"/>
      <c r="E72" s="182"/>
      <c r="F72" s="179">
        <v>0.25</v>
      </c>
    </row>
    <row r="73" spans="1:6" s="208" customFormat="1" ht="12.75">
      <c r="A73" s="205"/>
      <c r="B73" s="206"/>
      <c r="C73" s="207" t="s">
        <v>866</v>
      </c>
      <c r="D73" s="184"/>
      <c r="E73" s="182"/>
      <c r="F73" s="179">
        <v>0.39</v>
      </c>
    </row>
    <row r="74" spans="1:6" s="208" customFormat="1" ht="12.75">
      <c r="A74" s="205"/>
      <c r="B74" s="206"/>
      <c r="C74" s="207" t="s">
        <v>867</v>
      </c>
      <c r="D74" s="184"/>
      <c r="E74" s="182"/>
      <c r="F74" s="179">
        <v>0.19</v>
      </c>
    </row>
    <row r="75" spans="1:6" s="201" customFormat="1" ht="25.5">
      <c r="A75" s="202"/>
      <c r="B75" s="173" t="s">
        <v>927</v>
      </c>
      <c r="C75" s="203"/>
      <c r="D75" s="174"/>
      <c r="E75" s="163">
        <v>1.1</v>
      </c>
      <c r="F75" s="183"/>
    </row>
    <row r="76" spans="1:6" s="208" customFormat="1" ht="25.5">
      <c r="A76" s="205"/>
      <c r="B76" s="206"/>
      <c r="C76" s="207" t="s">
        <v>981</v>
      </c>
      <c r="D76" s="184"/>
      <c r="E76" s="182"/>
      <c r="F76" s="179">
        <v>0.62</v>
      </c>
    </row>
    <row r="77" spans="1:6" s="208" customFormat="1" ht="25.5">
      <c r="A77" s="205"/>
      <c r="B77" s="206"/>
      <c r="C77" s="207" t="s">
        <v>96</v>
      </c>
      <c r="D77" s="184"/>
      <c r="E77" s="182"/>
      <c r="F77" s="179">
        <v>0.11</v>
      </c>
    </row>
    <row r="78" spans="1:6" s="208" customFormat="1" ht="25.5">
      <c r="A78" s="205"/>
      <c r="B78" s="206"/>
      <c r="C78" s="207" t="s">
        <v>177</v>
      </c>
      <c r="D78" s="184"/>
      <c r="E78" s="182"/>
      <c r="F78" s="179">
        <v>0.37</v>
      </c>
    </row>
    <row r="79" spans="1:6" s="201" customFormat="1" ht="12.75">
      <c r="A79" s="211" t="s">
        <v>99</v>
      </c>
      <c r="B79" s="203"/>
      <c r="C79" s="203"/>
      <c r="D79" s="174">
        <v>19.75</v>
      </c>
      <c r="E79" s="163"/>
      <c r="F79" s="183"/>
    </row>
    <row r="80" spans="1:6" s="201" customFormat="1" ht="12.75">
      <c r="A80" s="202"/>
      <c r="B80" s="173" t="s">
        <v>100</v>
      </c>
      <c r="C80" s="203"/>
      <c r="D80" s="174"/>
      <c r="E80" s="163">
        <v>5.6</v>
      </c>
      <c r="F80" s="183"/>
    </row>
    <row r="81" spans="1:6" s="208" customFormat="1" ht="12.75">
      <c r="A81" s="205"/>
      <c r="B81" s="206"/>
      <c r="C81" s="207" t="s">
        <v>100</v>
      </c>
      <c r="D81" s="184"/>
      <c r="E81" s="182"/>
      <c r="F81" s="179">
        <v>5.6</v>
      </c>
    </row>
    <row r="82" spans="1:6" s="201" customFormat="1" ht="12.75">
      <c r="A82" s="202"/>
      <c r="B82" s="173" t="s">
        <v>930</v>
      </c>
      <c r="C82" s="203"/>
      <c r="D82" s="174"/>
      <c r="E82" s="163">
        <v>3.23</v>
      </c>
      <c r="F82" s="183"/>
    </row>
    <row r="83" spans="1:6" s="208" customFormat="1" ht="12.75">
      <c r="A83" s="205"/>
      <c r="B83" s="206"/>
      <c r="C83" s="207" t="s">
        <v>931</v>
      </c>
      <c r="D83" s="184"/>
      <c r="E83" s="182"/>
      <c r="F83" s="179">
        <v>1.66</v>
      </c>
    </row>
    <row r="84" spans="1:6" s="208" customFormat="1" ht="25.5">
      <c r="A84" s="205"/>
      <c r="B84" s="206"/>
      <c r="C84" s="207" t="s">
        <v>182</v>
      </c>
      <c r="D84" s="184"/>
      <c r="E84" s="182"/>
      <c r="F84" s="179">
        <v>0.7</v>
      </c>
    </row>
    <row r="85" spans="1:6" s="208" customFormat="1" ht="12.75">
      <c r="A85" s="205"/>
      <c r="B85" s="206"/>
      <c r="C85" s="207" t="s">
        <v>934</v>
      </c>
      <c r="D85" s="184"/>
      <c r="E85" s="182"/>
      <c r="F85" s="179">
        <v>0.87</v>
      </c>
    </row>
    <row r="86" spans="1:6" s="201" customFormat="1" ht="12.75">
      <c r="A86" s="202"/>
      <c r="B86" s="173" t="s">
        <v>935</v>
      </c>
      <c r="C86" s="203"/>
      <c r="D86" s="174"/>
      <c r="E86" s="163">
        <v>10.91</v>
      </c>
      <c r="F86" s="183"/>
    </row>
    <row r="87" spans="1:6" s="208" customFormat="1" ht="12.75">
      <c r="A87" s="205"/>
      <c r="B87" s="206"/>
      <c r="C87" s="207" t="s">
        <v>936</v>
      </c>
      <c r="D87" s="184"/>
      <c r="E87" s="182"/>
      <c r="F87" s="179">
        <v>7.86</v>
      </c>
    </row>
    <row r="88" spans="1:6" s="208" customFormat="1" ht="25.5">
      <c r="A88" s="205"/>
      <c r="B88" s="206"/>
      <c r="C88" s="207" t="s">
        <v>937</v>
      </c>
      <c r="D88" s="184"/>
      <c r="E88" s="182"/>
      <c r="F88" s="179">
        <v>1.2</v>
      </c>
    </row>
    <row r="89" spans="1:6" s="208" customFormat="1" ht="25.5">
      <c r="A89" s="205"/>
      <c r="B89" s="206"/>
      <c r="C89" s="207" t="s">
        <v>186</v>
      </c>
      <c r="D89" s="184"/>
      <c r="E89" s="182"/>
      <c r="F89" s="179">
        <v>1.85</v>
      </c>
    </row>
    <row r="90" spans="1:6" s="201" customFormat="1" ht="51">
      <c r="A90" s="173" t="s">
        <v>984</v>
      </c>
      <c r="B90" s="203"/>
      <c r="C90" s="203"/>
      <c r="D90" s="174">
        <v>8.09</v>
      </c>
      <c r="E90" s="163"/>
      <c r="F90" s="183"/>
    </row>
    <row r="91" spans="1:6" s="201" customFormat="1" ht="25.5">
      <c r="A91" s="202"/>
      <c r="B91" s="173" t="s">
        <v>188</v>
      </c>
      <c r="C91" s="203"/>
      <c r="D91" s="174"/>
      <c r="E91" s="163">
        <v>3.58</v>
      </c>
      <c r="F91" s="183"/>
    </row>
    <row r="92" spans="1:6" s="208" customFormat="1" ht="12.75">
      <c r="A92" s="205"/>
      <c r="B92" s="206"/>
      <c r="C92" s="207" t="s">
        <v>940</v>
      </c>
      <c r="D92" s="184"/>
      <c r="E92" s="182"/>
      <c r="F92" s="179">
        <v>2.31</v>
      </c>
    </row>
    <row r="93" spans="1:6" s="208" customFormat="1" ht="25.5">
      <c r="A93" s="205"/>
      <c r="B93" s="206"/>
      <c r="C93" s="207" t="s">
        <v>985</v>
      </c>
      <c r="D93" s="184"/>
      <c r="E93" s="182"/>
      <c r="F93" s="179">
        <v>0.72</v>
      </c>
    </row>
    <row r="94" spans="1:6" s="208" customFormat="1" ht="12.75">
      <c r="A94" s="205"/>
      <c r="B94" s="206"/>
      <c r="C94" s="207" t="s">
        <v>986</v>
      </c>
      <c r="D94" s="184"/>
      <c r="E94" s="182"/>
      <c r="F94" s="179">
        <v>0.55</v>
      </c>
    </row>
    <row r="95" spans="1:6" s="201" customFormat="1" ht="25.5">
      <c r="A95" s="202"/>
      <c r="B95" s="173" t="s">
        <v>944</v>
      </c>
      <c r="C95" s="203"/>
      <c r="D95" s="174"/>
      <c r="E95" s="163">
        <v>1.98</v>
      </c>
      <c r="F95" s="183"/>
    </row>
    <row r="96" spans="1:6" s="208" customFormat="1" ht="25.5">
      <c r="A96" s="205"/>
      <c r="B96" s="206"/>
      <c r="C96" s="207" t="s">
        <v>987</v>
      </c>
      <c r="D96" s="184"/>
      <c r="E96" s="182"/>
      <c r="F96" s="179">
        <v>0.87</v>
      </c>
    </row>
    <row r="97" spans="1:6" s="208" customFormat="1" ht="25.5">
      <c r="A97" s="205"/>
      <c r="B97" s="206"/>
      <c r="C97" s="207" t="s">
        <v>988</v>
      </c>
      <c r="D97" s="184"/>
      <c r="E97" s="182"/>
      <c r="F97" s="179">
        <v>0.28</v>
      </c>
    </row>
    <row r="98" spans="1:6" s="208" customFormat="1" ht="25.5">
      <c r="A98" s="205"/>
      <c r="B98" s="206"/>
      <c r="C98" s="207" t="s">
        <v>803</v>
      </c>
      <c r="D98" s="184"/>
      <c r="E98" s="182"/>
      <c r="F98" s="179">
        <v>0.49</v>
      </c>
    </row>
    <row r="99" spans="1:6" s="208" customFormat="1" ht="12.75">
      <c r="A99" s="205"/>
      <c r="B99" s="206"/>
      <c r="C99" s="207" t="s">
        <v>946</v>
      </c>
      <c r="D99" s="184"/>
      <c r="E99" s="182"/>
      <c r="F99" s="179">
        <v>0.34</v>
      </c>
    </row>
    <row r="100" spans="1:6" s="201" customFormat="1" ht="12.75">
      <c r="A100" s="202"/>
      <c r="B100" s="173" t="s">
        <v>947</v>
      </c>
      <c r="C100" s="203"/>
      <c r="D100" s="174"/>
      <c r="E100" s="163">
        <v>1.91</v>
      </c>
      <c r="F100" s="183"/>
    </row>
    <row r="101" spans="1:6" s="208" customFormat="1" ht="25.5">
      <c r="A101" s="205"/>
      <c r="B101" s="206"/>
      <c r="C101" s="207" t="s">
        <v>805</v>
      </c>
      <c r="D101" s="184"/>
      <c r="E101" s="182"/>
      <c r="F101" s="179">
        <v>0.43</v>
      </c>
    </row>
    <row r="102" spans="1:6" s="208" customFormat="1" ht="25.5">
      <c r="A102" s="205"/>
      <c r="B102" s="206"/>
      <c r="C102" s="207" t="s">
        <v>949</v>
      </c>
      <c r="D102" s="184"/>
      <c r="E102" s="182"/>
      <c r="F102" s="179">
        <v>1.48</v>
      </c>
    </row>
    <row r="103" spans="1:6" s="201" customFormat="1" ht="12.75">
      <c r="A103" s="202"/>
      <c r="B103" s="173" t="s">
        <v>950</v>
      </c>
      <c r="C103" s="203"/>
      <c r="D103" s="174"/>
      <c r="E103" s="163">
        <v>0.62</v>
      </c>
      <c r="F103" s="183"/>
    </row>
    <row r="104" spans="1:6" s="208" customFormat="1" ht="12.75">
      <c r="A104" s="205"/>
      <c r="B104" s="206"/>
      <c r="C104" s="207" t="s">
        <v>950</v>
      </c>
      <c r="D104" s="184"/>
      <c r="E104" s="182"/>
      <c r="F104" s="179">
        <v>0.62</v>
      </c>
    </row>
    <row r="105" spans="1:6" s="201" customFormat="1" ht="12.75">
      <c r="A105" s="211" t="s">
        <v>811</v>
      </c>
      <c r="B105" s="203"/>
      <c r="C105" s="203"/>
      <c r="D105" s="174">
        <v>4.69</v>
      </c>
      <c r="E105" s="163"/>
      <c r="F105" s="183"/>
    </row>
    <row r="106" spans="1:6" s="201" customFormat="1" ht="12.75">
      <c r="A106" s="202"/>
      <c r="B106" s="173" t="s">
        <v>114</v>
      </c>
      <c r="C106" s="203"/>
      <c r="D106" s="174"/>
      <c r="E106" s="163">
        <v>3.55</v>
      </c>
      <c r="F106" s="183"/>
    </row>
    <row r="107" spans="1:6" s="208" customFormat="1" ht="25.5">
      <c r="A107" s="205"/>
      <c r="B107" s="206"/>
      <c r="C107" s="207" t="s">
        <v>813</v>
      </c>
      <c r="D107" s="184"/>
      <c r="E107" s="182"/>
      <c r="F107" s="179">
        <v>2.71</v>
      </c>
    </row>
    <row r="108" spans="1:6" s="208" customFormat="1" ht="12.75">
      <c r="A108" s="205"/>
      <c r="B108" s="206"/>
      <c r="C108" s="207" t="s">
        <v>963</v>
      </c>
      <c r="D108" s="184"/>
      <c r="E108" s="182"/>
      <c r="F108" s="179">
        <v>0.16</v>
      </c>
    </row>
    <row r="109" spans="1:6" s="208" customFormat="1" ht="12.75">
      <c r="A109" s="205"/>
      <c r="B109" s="206"/>
      <c r="C109" s="207" t="s">
        <v>964</v>
      </c>
      <c r="D109" s="184"/>
      <c r="E109" s="182"/>
      <c r="F109" s="179">
        <v>0.69</v>
      </c>
    </row>
    <row r="110" spans="1:6" s="201" customFormat="1" ht="12.75">
      <c r="A110" s="202"/>
      <c r="B110" s="173" t="s">
        <v>965</v>
      </c>
      <c r="C110" s="203"/>
      <c r="D110" s="174"/>
      <c r="E110" s="163">
        <v>1.14</v>
      </c>
      <c r="F110" s="183"/>
    </row>
    <row r="111" spans="1:6" s="208" customFormat="1" ht="12.75">
      <c r="A111" s="205"/>
      <c r="B111" s="206"/>
      <c r="C111" s="207" t="s">
        <v>965</v>
      </c>
      <c r="D111" s="184"/>
      <c r="E111" s="182"/>
      <c r="F111" s="179">
        <v>1.14</v>
      </c>
    </row>
    <row r="112" spans="1:6" s="201" customFormat="1" ht="12.75">
      <c r="A112" s="211" t="s">
        <v>108</v>
      </c>
      <c r="B112" s="203"/>
      <c r="C112" s="203"/>
      <c r="D112" s="174">
        <v>15.25</v>
      </c>
      <c r="E112" s="163"/>
      <c r="F112" s="183"/>
    </row>
    <row r="113" spans="1:6" s="201" customFormat="1" ht="12.75">
      <c r="A113" s="202"/>
      <c r="B113" s="173" t="s">
        <v>109</v>
      </c>
      <c r="C113" s="203"/>
      <c r="D113" s="174"/>
      <c r="E113" s="163">
        <v>14.4</v>
      </c>
      <c r="F113" s="183"/>
    </row>
    <row r="114" spans="1:6" s="208" customFormat="1" ht="12.75">
      <c r="A114" s="205"/>
      <c r="B114" s="206"/>
      <c r="C114" s="207" t="s">
        <v>958</v>
      </c>
      <c r="D114" s="184"/>
      <c r="E114" s="182"/>
      <c r="F114" s="179">
        <v>5.85</v>
      </c>
    </row>
    <row r="115" spans="1:6" s="208" customFormat="1" ht="12.75">
      <c r="A115" s="205"/>
      <c r="B115" s="206"/>
      <c r="C115" s="207" t="s">
        <v>959</v>
      </c>
      <c r="D115" s="184"/>
      <c r="E115" s="182"/>
      <c r="F115" s="179">
        <v>4.25</v>
      </c>
    </row>
    <row r="116" spans="1:6" s="208" customFormat="1" ht="25.5">
      <c r="A116" s="205"/>
      <c r="B116" s="206"/>
      <c r="C116" s="207" t="s">
        <v>821</v>
      </c>
      <c r="D116" s="184"/>
      <c r="E116" s="182"/>
      <c r="F116" s="179">
        <v>2.2</v>
      </c>
    </row>
    <row r="117" spans="1:6" s="208" customFormat="1" ht="25.5">
      <c r="A117" s="205"/>
      <c r="B117" s="206"/>
      <c r="C117" s="207" t="s">
        <v>822</v>
      </c>
      <c r="D117" s="184"/>
      <c r="E117" s="182"/>
      <c r="F117" s="179">
        <v>1.01</v>
      </c>
    </row>
    <row r="118" spans="1:6" s="208" customFormat="1" ht="12.75">
      <c r="A118" s="205"/>
      <c r="B118" s="206"/>
      <c r="C118" s="207" t="s">
        <v>823</v>
      </c>
      <c r="D118" s="184"/>
      <c r="E118" s="182"/>
      <c r="F118" s="179">
        <v>1.09</v>
      </c>
    </row>
    <row r="119" spans="1:6" s="201" customFormat="1" ht="12.75">
      <c r="A119" s="202"/>
      <c r="B119" s="173" t="s">
        <v>110</v>
      </c>
      <c r="C119" s="203"/>
      <c r="D119" s="174"/>
      <c r="E119" s="163">
        <v>0.85</v>
      </c>
      <c r="F119" s="183"/>
    </row>
    <row r="120" spans="1:6" s="208" customFormat="1" ht="12.75">
      <c r="A120" s="205"/>
      <c r="B120" s="206"/>
      <c r="C120" s="207" t="s">
        <v>110</v>
      </c>
      <c r="D120" s="184"/>
      <c r="E120" s="182"/>
      <c r="F120" s="179">
        <v>0.85</v>
      </c>
    </row>
    <row r="121" spans="1:6" s="201" customFormat="1" ht="12.75">
      <c r="A121" s="211" t="s">
        <v>825</v>
      </c>
      <c r="B121" s="203"/>
      <c r="C121" s="203"/>
      <c r="D121" s="174">
        <v>2.88</v>
      </c>
      <c r="E121" s="163"/>
      <c r="F121" s="183"/>
    </row>
    <row r="122" spans="1:6" s="201" customFormat="1" ht="12.75">
      <c r="A122" s="202"/>
      <c r="B122" s="173" t="s">
        <v>992</v>
      </c>
      <c r="C122" s="203"/>
      <c r="D122" s="174"/>
      <c r="E122" s="163">
        <v>2.88</v>
      </c>
      <c r="F122" s="183"/>
    </row>
    <row r="123" spans="1:6" s="208" customFormat="1" ht="12.75">
      <c r="A123" s="205"/>
      <c r="B123" s="206"/>
      <c r="C123" s="207" t="s">
        <v>827</v>
      </c>
      <c r="D123" s="184"/>
      <c r="E123" s="182"/>
      <c r="F123" s="179">
        <v>0.15</v>
      </c>
    </row>
    <row r="124" spans="1:6" s="208" customFormat="1" ht="12.75">
      <c r="A124" s="205"/>
      <c r="B124" s="206"/>
      <c r="C124" s="207" t="s">
        <v>828</v>
      </c>
      <c r="D124" s="184"/>
      <c r="E124" s="182"/>
      <c r="F124" s="179">
        <v>2.73</v>
      </c>
    </row>
    <row r="125" spans="1:6" s="201" customFormat="1" ht="12.75">
      <c r="A125" s="211" t="s">
        <v>829</v>
      </c>
      <c r="B125" s="203"/>
      <c r="C125" s="203"/>
      <c r="D125" s="174">
        <v>12.29</v>
      </c>
      <c r="E125" s="163"/>
      <c r="F125" s="183"/>
    </row>
    <row r="126" spans="1:6" s="201" customFormat="1" ht="25.5">
      <c r="A126" s="202"/>
      <c r="B126" s="173" t="s">
        <v>830</v>
      </c>
      <c r="C126" s="203"/>
      <c r="D126" s="174"/>
      <c r="E126" s="163">
        <v>2.7</v>
      </c>
      <c r="F126" s="183"/>
    </row>
    <row r="127" spans="1:6" s="208" customFormat="1" ht="25.5">
      <c r="A127" s="205"/>
      <c r="B127" s="206"/>
      <c r="C127" s="207" t="s">
        <v>831</v>
      </c>
      <c r="D127" s="184"/>
      <c r="E127" s="182"/>
      <c r="F127" s="179">
        <v>1.3</v>
      </c>
    </row>
    <row r="128" spans="1:6" s="208" customFormat="1" ht="38.25">
      <c r="A128" s="205"/>
      <c r="B128" s="206"/>
      <c r="C128" s="207" t="s">
        <v>970</v>
      </c>
      <c r="D128" s="184"/>
      <c r="E128" s="182"/>
      <c r="F128" s="179">
        <v>1.4</v>
      </c>
    </row>
    <row r="129" spans="1:6" s="201" customFormat="1" ht="25.5">
      <c r="A129" s="202"/>
      <c r="B129" s="173" t="s">
        <v>118</v>
      </c>
      <c r="C129" s="203"/>
      <c r="D129" s="174"/>
      <c r="E129" s="163">
        <v>1.08</v>
      </c>
      <c r="F129" s="183"/>
    </row>
    <row r="130" spans="1:6" s="208" customFormat="1" ht="12.75">
      <c r="A130" s="205"/>
      <c r="B130" s="206"/>
      <c r="C130" s="207" t="s">
        <v>833</v>
      </c>
      <c r="D130" s="184"/>
      <c r="E130" s="182"/>
      <c r="F130" s="179">
        <v>0.49</v>
      </c>
    </row>
    <row r="131" spans="1:6" s="208" customFormat="1" ht="25.5">
      <c r="A131" s="205"/>
      <c r="B131" s="206"/>
      <c r="C131" s="207" t="s">
        <v>969</v>
      </c>
      <c r="D131" s="184"/>
      <c r="E131" s="182"/>
      <c r="F131" s="179">
        <v>0.59</v>
      </c>
    </row>
    <row r="132" spans="1:6" s="201" customFormat="1" ht="25.5">
      <c r="A132" s="202"/>
      <c r="B132" s="173" t="s">
        <v>835</v>
      </c>
      <c r="C132" s="203"/>
      <c r="D132" s="174"/>
      <c r="E132" s="163">
        <v>4.16</v>
      </c>
      <c r="F132" s="183"/>
    </row>
    <row r="133" spans="1:6" s="208" customFormat="1" ht="25.5">
      <c r="A133" s="205"/>
      <c r="B133" s="206"/>
      <c r="C133" s="207" t="s">
        <v>971</v>
      </c>
      <c r="D133" s="184"/>
      <c r="E133" s="182"/>
      <c r="F133" s="179">
        <v>0.65</v>
      </c>
    </row>
    <row r="134" spans="1:6" s="208" customFormat="1" ht="25.5">
      <c r="A134" s="205"/>
      <c r="B134" s="206"/>
      <c r="C134" s="207" t="s">
        <v>972</v>
      </c>
      <c r="D134" s="184"/>
      <c r="E134" s="182"/>
      <c r="F134" s="179">
        <v>0.52</v>
      </c>
    </row>
    <row r="135" spans="1:6" s="208" customFormat="1" ht="12.75">
      <c r="A135" s="205"/>
      <c r="B135" s="206"/>
      <c r="C135" s="207" t="s">
        <v>974</v>
      </c>
      <c r="D135" s="184"/>
      <c r="E135" s="182"/>
      <c r="F135" s="179">
        <v>0.81</v>
      </c>
    </row>
    <row r="136" spans="1:6" s="208" customFormat="1" ht="25.5">
      <c r="A136" s="205"/>
      <c r="B136" s="206"/>
      <c r="C136" s="207" t="s">
        <v>997</v>
      </c>
      <c r="D136" s="184"/>
      <c r="E136" s="182"/>
      <c r="F136" s="179">
        <v>0.43</v>
      </c>
    </row>
    <row r="137" spans="1:6" s="208" customFormat="1" ht="25.5">
      <c r="A137" s="205"/>
      <c r="B137" s="206"/>
      <c r="C137" s="207" t="s">
        <v>951</v>
      </c>
      <c r="D137" s="184"/>
      <c r="E137" s="182"/>
      <c r="F137" s="179">
        <v>0.33</v>
      </c>
    </row>
    <row r="138" spans="1:6" s="208" customFormat="1" ht="25.5">
      <c r="A138" s="205"/>
      <c r="B138" s="206"/>
      <c r="C138" s="207" t="s">
        <v>841</v>
      </c>
      <c r="D138" s="184"/>
      <c r="E138" s="182"/>
      <c r="F138" s="179">
        <v>1.41</v>
      </c>
    </row>
    <row r="139" spans="1:6" s="201" customFormat="1" ht="25.5">
      <c r="A139" s="202"/>
      <c r="B139" s="173" t="s">
        <v>842</v>
      </c>
      <c r="C139" s="203"/>
      <c r="D139" s="174"/>
      <c r="E139" s="163">
        <v>4.35</v>
      </c>
      <c r="F139" s="183"/>
    </row>
    <row r="140" spans="1:6" s="208" customFormat="1" ht="25.5">
      <c r="A140" s="205"/>
      <c r="B140" s="206"/>
      <c r="C140" s="207" t="s">
        <v>843</v>
      </c>
      <c r="D140" s="184"/>
      <c r="E140" s="182"/>
      <c r="F140" s="179">
        <v>2.4</v>
      </c>
    </row>
    <row r="141" spans="1:6" s="208" customFormat="1" ht="25.5">
      <c r="A141" s="205"/>
      <c r="B141" s="206"/>
      <c r="C141" s="207" t="s">
        <v>844</v>
      </c>
      <c r="D141" s="184"/>
      <c r="E141" s="182"/>
      <c r="F141" s="179">
        <v>1.95</v>
      </c>
    </row>
    <row r="142" spans="1:6" s="201" customFormat="1" ht="12.75">
      <c r="A142" s="211" t="s">
        <v>845</v>
      </c>
      <c r="B142" s="203"/>
      <c r="C142" s="203"/>
      <c r="D142" s="174">
        <v>2.69</v>
      </c>
      <c r="E142" s="163"/>
      <c r="F142" s="183"/>
    </row>
    <row r="143" spans="1:6" s="201" customFormat="1" ht="12.75">
      <c r="A143" s="202"/>
      <c r="B143" s="173" t="s">
        <v>1000</v>
      </c>
      <c r="C143" s="203"/>
      <c r="D143" s="174"/>
      <c r="E143" s="163">
        <v>2.69</v>
      </c>
      <c r="F143" s="183"/>
    </row>
    <row r="144" spans="1:6" s="208" customFormat="1" ht="25.5">
      <c r="A144" s="205"/>
      <c r="B144" s="206"/>
      <c r="C144" s="207" t="s">
        <v>847</v>
      </c>
      <c r="D144" s="184"/>
      <c r="E144" s="182"/>
      <c r="F144" s="179">
        <v>0.5</v>
      </c>
    </row>
    <row r="145" spans="1:6" s="208" customFormat="1" ht="12.75">
      <c r="A145" s="205"/>
      <c r="B145" s="206"/>
      <c r="C145" s="207" t="s">
        <v>1001</v>
      </c>
      <c r="D145" s="184"/>
      <c r="E145" s="182"/>
      <c r="F145" s="179">
        <v>0.94</v>
      </c>
    </row>
    <row r="146" spans="1:6" s="208" customFormat="1" ht="12.75">
      <c r="A146" s="205"/>
      <c r="B146" s="206"/>
      <c r="C146" s="207" t="s">
        <v>849</v>
      </c>
      <c r="D146" s="184"/>
      <c r="E146" s="182"/>
      <c r="F146" s="179">
        <v>1.25</v>
      </c>
    </row>
    <row r="147" spans="1:6" s="201" customFormat="1" ht="12.75">
      <c r="A147" s="211" t="s">
        <v>1002</v>
      </c>
      <c r="B147" s="203"/>
      <c r="C147" s="203"/>
      <c r="D147" s="174">
        <v>4.04</v>
      </c>
      <c r="E147" s="163"/>
      <c r="F147" s="183"/>
    </row>
    <row r="148" spans="1:6" s="201" customFormat="1" ht="12.75">
      <c r="A148" s="202"/>
      <c r="B148" s="173" t="s">
        <v>853</v>
      </c>
      <c r="C148" s="203"/>
      <c r="D148" s="174"/>
      <c r="E148" s="163">
        <v>1.46</v>
      </c>
      <c r="F148" s="183"/>
    </row>
    <row r="149" spans="1:6" s="208" customFormat="1" ht="12.75">
      <c r="A149" s="205"/>
      <c r="B149" s="206"/>
      <c r="C149" s="207" t="s">
        <v>853</v>
      </c>
      <c r="D149" s="184"/>
      <c r="E149" s="182"/>
      <c r="F149" s="179">
        <v>1.46</v>
      </c>
    </row>
    <row r="150" spans="1:6" s="201" customFormat="1" ht="12.75">
      <c r="A150" s="202"/>
      <c r="B150" s="173" t="s">
        <v>1004</v>
      </c>
      <c r="C150" s="203"/>
      <c r="D150" s="174"/>
      <c r="E150" s="163">
        <v>2.14</v>
      </c>
      <c r="F150" s="183"/>
    </row>
    <row r="151" spans="1:6" s="208" customFormat="1" ht="25.5">
      <c r="A151" s="205"/>
      <c r="B151" s="206"/>
      <c r="C151" s="207" t="s">
        <v>809</v>
      </c>
      <c r="D151" s="184"/>
      <c r="E151" s="182"/>
      <c r="F151" s="179">
        <v>0.74</v>
      </c>
    </row>
    <row r="152" spans="1:6" s="208" customFormat="1" ht="25.5">
      <c r="A152" s="205"/>
      <c r="B152" s="206"/>
      <c r="C152" s="207" t="s">
        <v>806</v>
      </c>
      <c r="D152" s="184"/>
      <c r="E152" s="182"/>
      <c r="F152" s="179">
        <v>1.4</v>
      </c>
    </row>
    <row r="153" spans="1:6" s="70" customFormat="1" ht="12.75">
      <c r="A153" s="37"/>
      <c r="B153" s="26" t="s">
        <v>1007</v>
      </c>
      <c r="C153" s="38"/>
      <c r="D153" s="30">
        <v>0.44</v>
      </c>
      <c r="E153" s="31"/>
      <c r="F153" s="35"/>
    </row>
    <row r="154" spans="1:6" ht="12.75">
      <c r="A154" s="40"/>
      <c r="B154" s="44"/>
      <c r="C154" s="39" t="s">
        <v>1007</v>
      </c>
      <c r="D154" s="41"/>
      <c r="E154" s="42"/>
      <c r="F154" s="43">
        <v>0.44</v>
      </c>
    </row>
    <row r="155" spans="1:6" s="208" customFormat="1" ht="12.75">
      <c r="A155" s="212" t="s">
        <v>1217</v>
      </c>
      <c r="B155" s="213"/>
      <c r="C155" s="214"/>
      <c r="D155" s="195">
        <v>100</v>
      </c>
      <c r="E155" s="196">
        <v>100</v>
      </c>
      <c r="F155" s="197">
        <v>100</v>
      </c>
    </row>
    <row r="156" spans="1:6" ht="12.75">
      <c r="A156" s="63" t="s">
        <v>0</v>
      </c>
      <c r="B156" s="73"/>
      <c r="C156" s="73"/>
      <c r="D156" s="73"/>
      <c r="E156" s="5"/>
      <c r="F156" s="69"/>
    </row>
    <row r="157" spans="1:6" ht="11.25">
      <c r="A157" s="72"/>
      <c r="B157" s="74"/>
      <c r="C157" s="74"/>
      <c r="D157" s="74"/>
      <c r="E157" s="75"/>
      <c r="F157" s="76"/>
    </row>
    <row r="158" s="88" customFormat="1" ht="15">
      <c r="A158" s="92" t="s">
        <v>1214</v>
      </c>
    </row>
  </sheetData>
  <mergeCells count="6">
    <mergeCell ref="A18:D18"/>
    <mergeCell ref="A8:F8"/>
    <mergeCell ref="A11:F11"/>
    <mergeCell ref="A15:F15"/>
    <mergeCell ref="A10:F10"/>
    <mergeCell ref="A13:F13"/>
  </mergeCells>
  <printOptions/>
  <pageMargins left="0.53" right="0.32" top="0.51" bottom="0.49"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44"/>
  </sheetPr>
  <dimension ref="A1:F156"/>
  <sheetViews>
    <sheetView showGridLines="0" workbookViewId="0" topLeftCell="A1">
      <selection activeCell="A1" sqref="A1"/>
    </sheetView>
  </sheetViews>
  <sheetFormatPr defaultColWidth="9.140625" defaultRowHeight="12.75"/>
  <cols>
    <col min="1" max="1" width="17.57421875" style="59" customWidth="1"/>
    <col min="2" max="2" width="23.28125" style="59" customWidth="1"/>
    <col min="3" max="3" width="23.00390625" style="59" customWidth="1"/>
    <col min="4" max="4" width="9.421875" style="62" customWidth="1"/>
    <col min="5" max="5" width="10.8515625" style="62" customWidth="1"/>
    <col min="6" max="6" width="15.28125" style="62" customWidth="1"/>
    <col min="7" max="16384" width="9.140625" style="63" customWidth="1"/>
  </cols>
  <sheetData>
    <row r="1" spans="1:6" s="88" customFormat="1" ht="43.5" customHeight="1">
      <c r="A1" s="86" t="s">
        <v>1023</v>
      </c>
      <c r="B1" s="87"/>
      <c r="C1" s="87"/>
      <c r="D1" s="87"/>
      <c r="E1" s="87"/>
      <c r="F1" s="87"/>
    </row>
    <row r="2" s="2" customFormat="1" ht="15.75">
      <c r="A2" s="2" t="s">
        <v>883</v>
      </c>
    </row>
    <row r="3" s="62" customFormat="1" ht="11.25">
      <c r="A3" s="62" t="s">
        <v>794</v>
      </c>
    </row>
    <row r="4" s="88" customFormat="1" ht="15">
      <c r="A4" s="89" t="s">
        <v>244</v>
      </c>
    </row>
    <row r="5" s="90" customFormat="1" ht="12">
      <c r="A5" s="90" t="s">
        <v>229</v>
      </c>
    </row>
    <row r="6" spans="1:6" s="64" customFormat="1" ht="11.25">
      <c r="A6" s="91"/>
      <c r="B6" s="91"/>
      <c r="C6" s="91"/>
      <c r="D6" s="91"/>
      <c r="E6" s="91"/>
      <c r="F6" s="91"/>
    </row>
    <row r="7" spans="1:6" ht="12.75">
      <c r="A7" s="352" t="s">
        <v>49</v>
      </c>
      <c r="B7" s="352"/>
      <c r="C7" s="352"/>
      <c r="D7" s="352"/>
      <c r="E7" s="352"/>
      <c r="F7" s="352"/>
    </row>
    <row r="8" spans="1:6" s="3" customFormat="1" ht="15.75" customHeight="1">
      <c r="A8" s="242" t="s">
        <v>50</v>
      </c>
      <c r="B8" s="242"/>
      <c r="C8" s="242"/>
      <c r="D8" s="242"/>
      <c r="E8" s="242"/>
      <c r="F8" s="242"/>
    </row>
    <row r="9" spans="1:6" ht="15.75" customHeight="1">
      <c r="A9" s="346" t="s">
        <v>1078</v>
      </c>
      <c r="B9" s="346"/>
      <c r="C9" s="346"/>
      <c r="D9" s="346"/>
      <c r="E9" s="346"/>
      <c r="F9" s="346"/>
    </row>
    <row r="10" spans="1:6" ht="14.25" customHeight="1">
      <c r="A10" s="352"/>
      <c r="B10" s="352"/>
      <c r="C10" s="352"/>
      <c r="D10" s="352"/>
      <c r="E10" s="352"/>
      <c r="F10" s="352"/>
    </row>
    <row r="11" spans="1:6" s="240" customFormat="1" ht="28.5" customHeight="1">
      <c r="A11" s="353" t="s">
        <v>1074</v>
      </c>
      <c r="B11" s="353"/>
      <c r="C11" s="353"/>
      <c r="D11" s="353"/>
      <c r="E11" s="353"/>
      <c r="F11" s="353"/>
    </row>
    <row r="12" spans="1:6" s="66" customFormat="1" ht="11.25">
      <c r="A12" s="67"/>
      <c r="B12" s="68"/>
      <c r="C12" s="68"/>
      <c r="D12" s="68"/>
      <c r="E12" s="62"/>
      <c r="F12" s="62"/>
    </row>
    <row r="13" spans="1:6" ht="25.5" customHeight="1">
      <c r="A13" s="352" t="s">
        <v>1075</v>
      </c>
      <c r="B13" s="352"/>
      <c r="C13" s="352"/>
      <c r="D13" s="352"/>
      <c r="E13" s="352"/>
      <c r="F13" s="352"/>
    </row>
    <row r="15" spans="1:2" ht="12.75">
      <c r="A15" s="57" t="s">
        <v>48</v>
      </c>
      <c r="B15" s="61"/>
    </row>
    <row r="16" spans="1:6" ht="13.5" customHeight="1">
      <c r="A16" s="342" t="s">
        <v>1076</v>
      </c>
      <c r="B16" s="342"/>
      <c r="C16" s="342"/>
      <c r="D16" s="342"/>
      <c r="E16" s="60"/>
      <c r="F16" s="60"/>
    </row>
    <row r="17" spans="1:6" ht="13.5" customHeight="1">
      <c r="A17" s="226"/>
      <c r="B17" s="226"/>
      <c r="C17" s="226"/>
      <c r="D17" s="226"/>
      <c r="E17" s="60"/>
      <c r="F17" s="60"/>
    </row>
    <row r="18" spans="1:6" ht="12.75">
      <c r="A18" s="23" t="s">
        <v>854</v>
      </c>
      <c r="B18" s="77" t="s">
        <v>855</v>
      </c>
      <c r="C18" s="78" t="s">
        <v>1098</v>
      </c>
      <c r="D18" s="14" t="s">
        <v>854</v>
      </c>
      <c r="E18" s="15" t="s">
        <v>855</v>
      </c>
      <c r="F18" s="79" t="s">
        <v>1098</v>
      </c>
    </row>
    <row r="19" spans="1:6" s="133" customFormat="1" ht="12.75">
      <c r="A19" s="94" t="s">
        <v>122</v>
      </c>
      <c r="B19" s="219"/>
      <c r="C19" s="219"/>
      <c r="D19" s="125">
        <v>15.44</v>
      </c>
      <c r="E19" s="126"/>
      <c r="F19" s="220"/>
    </row>
    <row r="20" spans="1:6" s="133" customFormat="1" ht="12.75">
      <c r="A20" s="277"/>
      <c r="B20" s="50" t="s">
        <v>123</v>
      </c>
      <c r="C20" s="51"/>
      <c r="D20" s="135"/>
      <c r="E20" s="84">
        <v>1.19</v>
      </c>
      <c r="F20" s="187"/>
    </row>
    <row r="21" spans="1:6" s="133" customFormat="1" ht="12.75">
      <c r="A21" s="277"/>
      <c r="B21" s="162"/>
      <c r="C21" s="128" t="s">
        <v>124</v>
      </c>
      <c r="D21" s="130"/>
      <c r="E21" s="131"/>
      <c r="F21" s="132">
        <v>0.55</v>
      </c>
    </row>
    <row r="22" spans="1:6" s="133" customFormat="1" ht="12.75">
      <c r="A22" s="277"/>
      <c r="B22" s="162"/>
      <c r="C22" s="128" t="s">
        <v>125</v>
      </c>
      <c r="D22" s="130"/>
      <c r="E22" s="131"/>
      <c r="F22" s="132">
        <v>0.32</v>
      </c>
    </row>
    <row r="23" spans="1:6" s="133" customFormat="1" ht="25.5">
      <c r="A23" s="277"/>
      <c r="B23" s="162"/>
      <c r="C23" s="128" t="s">
        <v>126</v>
      </c>
      <c r="D23" s="130"/>
      <c r="E23" s="131"/>
      <c r="F23" s="132">
        <v>0.31</v>
      </c>
    </row>
    <row r="24" spans="1:6" s="133" customFormat="1" ht="12.75">
      <c r="A24" s="277"/>
      <c r="B24" s="50" t="s">
        <v>127</v>
      </c>
      <c r="C24" s="51"/>
      <c r="D24" s="135"/>
      <c r="E24" s="84">
        <v>1.72</v>
      </c>
      <c r="F24" s="187"/>
    </row>
    <row r="25" spans="1:6" s="133" customFormat="1" ht="12.75">
      <c r="A25" s="277"/>
      <c r="B25" s="162"/>
      <c r="C25" s="128" t="s">
        <v>128</v>
      </c>
      <c r="D25" s="130"/>
      <c r="E25" s="131"/>
      <c r="F25" s="132">
        <v>0.63</v>
      </c>
    </row>
    <row r="26" spans="1:6" s="133" customFormat="1" ht="12.75">
      <c r="A26" s="277"/>
      <c r="B26" s="162"/>
      <c r="C26" s="128" t="s">
        <v>129</v>
      </c>
      <c r="D26" s="130"/>
      <c r="E26" s="131"/>
      <c r="F26" s="132">
        <v>0.71</v>
      </c>
    </row>
    <row r="27" spans="1:6" s="133" customFormat="1" ht="12.75">
      <c r="A27" s="277"/>
      <c r="B27" s="162"/>
      <c r="C27" s="128" t="s">
        <v>130</v>
      </c>
      <c r="D27" s="130"/>
      <c r="E27" s="131"/>
      <c r="F27" s="132">
        <v>0.2</v>
      </c>
    </row>
    <row r="28" spans="1:6" s="133" customFormat="1" ht="12.75">
      <c r="A28" s="277"/>
      <c r="B28" s="162"/>
      <c r="C28" s="128" t="s">
        <v>131</v>
      </c>
      <c r="D28" s="130"/>
      <c r="E28" s="131"/>
      <c r="F28" s="132">
        <v>0.18</v>
      </c>
    </row>
    <row r="29" spans="1:6" s="133" customFormat="1" ht="12.75">
      <c r="A29" s="277"/>
      <c r="B29" s="50" t="s">
        <v>132</v>
      </c>
      <c r="C29" s="51"/>
      <c r="D29" s="135"/>
      <c r="E29" s="84">
        <v>2.42</v>
      </c>
      <c r="F29" s="187"/>
    </row>
    <row r="30" spans="1:6" s="133" customFormat="1" ht="12.75">
      <c r="A30" s="277"/>
      <c r="B30" s="162"/>
      <c r="C30" s="128" t="s">
        <v>133</v>
      </c>
      <c r="D30" s="130"/>
      <c r="E30" s="131"/>
      <c r="F30" s="132">
        <v>0.5</v>
      </c>
    </row>
    <row r="31" spans="1:6" s="133" customFormat="1" ht="12.75">
      <c r="A31" s="277"/>
      <c r="B31" s="162"/>
      <c r="C31" s="128" t="s">
        <v>134</v>
      </c>
      <c r="D31" s="130"/>
      <c r="E31" s="131"/>
      <c r="F31" s="132">
        <v>0.26</v>
      </c>
    </row>
    <row r="32" spans="1:6" s="133" customFormat="1" ht="12.75">
      <c r="A32" s="277"/>
      <c r="B32" s="162"/>
      <c r="C32" s="128" t="s">
        <v>135</v>
      </c>
      <c r="D32" s="130"/>
      <c r="E32" s="131"/>
      <c r="F32" s="132">
        <v>0.16</v>
      </c>
    </row>
    <row r="33" spans="1:6" s="133" customFormat="1" ht="12.75">
      <c r="A33" s="277"/>
      <c r="B33" s="162"/>
      <c r="C33" s="128" t="s">
        <v>136</v>
      </c>
      <c r="D33" s="130"/>
      <c r="E33" s="131"/>
      <c r="F33" s="132">
        <v>0.48</v>
      </c>
    </row>
    <row r="34" spans="1:6" s="133" customFormat="1" ht="12.75">
      <c r="A34" s="277"/>
      <c r="B34" s="162"/>
      <c r="C34" s="128" t="s">
        <v>137</v>
      </c>
      <c r="D34" s="130"/>
      <c r="E34" s="131"/>
      <c r="F34" s="132">
        <v>0.23</v>
      </c>
    </row>
    <row r="35" spans="1:6" s="133" customFormat="1" ht="25.5">
      <c r="A35" s="277"/>
      <c r="B35" s="162"/>
      <c r="C35" s="128" t="s">
        <v>138</v>
      </c>
      <c r="D35" s="130"/>
      <c r="E35" s="131"/>
      <c r="F35" s="132">
        <v>0.38</v>
      </c>
    </row>
    <row r="36" spans="1:6" s="133" customFormat="1" ht="12.75">
      <c r="A36" s="277"/>
      <c r="B36" s="162"/>
      <c r="C36" s="128" t="s">
        <v>139</v>
      </c>
      <c r="D36" s="130"/>
      <c r="E36" s="131"/>
      <c r="F36" s="132">
        <v>0.41</v>
      </c>
    </row>
    <row r="37" spans="1:6" s="133" customFormat="1" ht="12.75">
      <c r="A37" s="277"/>
      <c r="B37" s="50" t="s">
        <v>140</v>
      </c>
      <c r="C37" s="51"/>
      <c r="D37" s="135"/>
      <c r="E37" s="84">
        <v>2.11</v>
      </c>
      <c r="F37" s="187"/>
    </row>
    <row r="38" spans="1:6" s="133" customFormat="1" ht="12.75">
      <c r="A38" s="277"/>
      <c r="B38" s="162"/>
      <c r="C38" s="128" t="s">
        <v>141</v>
      </c>
      <c r="D38" s="130"/>
      <c r="E38" s="131"/>
      <c r="F38" s="132">
        <v>0.95</v>
      </c>
    </row>
    <row r="39" spans="1:6" s="133" customFormat="1" ht="12.75">
      <c r="A39" s="277"/>
      <c r="B39" s="162"/>
      <c r="C39" s="128" t="s">
        <v>142</v>
      </c>
      <c r="D39" s="130"/>
      <c r="E39" s="131"/>
      <c r="F39" s="132">
        <v>1.15</v>
      </c>
    </row>
    <row r="40" spans="1:6" s="133" customFormat="1" ht="25.5">
      <c r="A40" s="277"/>
      <c r="B40" s="103" t="s">
        <v>143</v>
      </c>
      <c r="C40" s="51"/>
      <c r="D40" s="135"/>
      <c r="E40" s="84">
        <v>1.96</v>
      </c>
      <c r="F40" s="187"/>
    </row>
    <row r="41" spans="1:6" s="133" customFormat="1" ht="25.5">
      <c r="A41" s="277"/>
      <c r="B41" s="162"/>
      <c r="C41" s="128" t="s">
        <v>144</v>
      </c>
      <c r="D41" s="130"/>
      <c r="E41" s="131"/>
      <c r="F41" s="132">
        <v>0.91</v>
      </c>
    </row>
    <row r="42" spans="1:6" s="133" customFormat="1" ht="12.75">
      <c r="A42" s="277"/>
      <c r="B42" s="162"/>
      <c r="C42" s="128" t="s">
        <v>145</v>
      </c>
      <c r="D42" s="130"/>
      <c r="E42" s="131"/>
      <c r="F42" s="132">
        <v>1.05</v>
      </c>
    </row>
    <row r="43" spans="1:6" s="133" customFormat="1" ht="12.75">
      <c r="A43" s="277"/>
      <c r="B43" s="50" t="s">
        <v>146</v>
      </c>
      <c r="C43" s="51"/>
      <c r="D43" s="135"/>
      <c r="E43" s="84">
        <v>4.56</v>
      </c>
      <c r="F43" s="187"/>
    </row>
    <row r="44" spans="1:6" s="133" customFormat="1" ht="12.75">
      <c r="A44" s="277"/>
      <c r="B44" s="162"/>
      <c r="C44" s="128" t="s">
        <v>147</v>
      </c>
      <c r="D44" s="130"/>
      <c r="E44" s="131"/>
      <c r="F44" s="132">
        <v>2</v>
      </c>
    </row>
    <row r="45" spans="1:6" s="133" customFormat="1" ht="12.75">
      <c r="A45" s="277"/>
      <c r="B45" s="162"/>
      <c r="C45" s="128" t="s">
        <v>148</v>
      </c>
      <c r="D45" s="130"/>
      <c r="E45" s="131"/>
      <c r="F45" s="132">
        <v>2.56</v>
      </c>
    </row>
    <row r="46" spans="1:6" s="133" customFormat="1" ht="12.75">
      <c r="A46" s="277"/>
      <c r="B46" s="50" t="s">
        <v>149</v>
      </c>
      <c r="C46" s="51"/>
      <c r="D46" s="135"/>
      <c r="E46" s="84">
        <v>1.49</v>
      </c>
      <c r="F46" s="187"/>
    </row>
    <row r="47" spans="1:6" s="133" customFormat="1" ht="12.75">
      <c r="A47" s="277"/>
      <c r="B47" s="162"/>
      <c r="C47" s="128" t="s">
        <v>150</v>
      </c>
      <c r="D47" s="130"/>
      <c r="E47" s="131"/>
      <c r="F47" s="132">
        <v>0.1</v>
      </c>
    </row>
    <row r="48" spans="1:6" s="133" customFormat="1" ht="25.5">
      <c r="A48" s="277"/>
      <c r="B48" s="162"/>
      <c r="C48" s="128" t="s">
        <v>151</v>
      </c>
      <c r="D48" s="130"/>
      <c r="E48" s="131"/>
      <c r="F48" s="132">
        <v>0.15</v>
      </c>
    </row>
    <row r="49" spans="1:6" s="133" customFormat="1" ht="25.5">
      <c r="A49" s="277"/>
      <c r="B49" s="162"/>
      <c r="C49" s="128" t="s">
        <v>152</v>
      </c>
      <c r="D49" s="130"/>
      <c r="E49" s="131"/>
      <c r="F49" s="132">
        <v>0.24</v>
      </c>
    </row>
    <row r="50" spans="1:6" s="133" customFormat="1" ht="25.5">
      <c r="A50" s="277"/>
      <c r="B50" s="162"/>
      <c r="C50" s="128" t="s">
        <v>153</v>
      </c>
      <c r="D50" s="130"/>
      <c r="E50" s="131"/>
      <c r="F50" s="132">
        <v>0.27</v>
      </c>
    </row>
    <row r="51" spans="1:6" s="133" customFormat="1" ht="12.75">
      <c r="A51" s="277"/>
      <c r="B51" s="162"/>
      <c r="C51" s="128" t="s">
        <v>154</v>
      </c>
      <c r="D51" s="130"/>
      <c r="E51" s="131"/>
      <c r="F51" s="132">
        <v>0.19</v>
      </c>
    </row>
    <row r="52" spans="1:6" s="133" customFormat="1" ht="12.75">
      <c r="A52" s="277"/>
      <c r="B52" s="162"/>
      <c r="C52" s="128" t="s">
        <v>155</v>
      </c>
      <c r="D52" s="130"/>
      <c r="E52" s="131"/>
      <c r="F52" s="132">
        <v>0.54</v>
      </c>
    </row>
    <row r="53" spans="1:6" s="133" customFormat="1" ht="25.5">
      <c r="A53" s="103" t="s">
        <v>156</v>
      </c>
      <c r="B53" s="51"/>
      <c r="C53" s="51"/>
      <c r="D53" s="135">
        <v>6.79</v>
      </c>
      <c r="E53" s="84"/>
      <c r="F53" s="187"/>
    </row>
    <row r="54" spans="1:6" s="133" customFormat="1" ht="12.75">
      <c r="A54" s="277"/>
      <c r="B54" s="50" t="s">
        <v>157</v>
      </c>
      <c r="C54" s="51"/>
      <c r="D54" s="135"/>
      <c r="E54" s="84">
        <v>4.38</v>
      </c>
      <c r="F54" s="187"/>
    </row>
    <row r="55" spans="1:6" s="133" customFormat="1" ht="12.75">
      <c r="A55" s="277"/>
      <c r="B55" s="162"/>
      <c r="C55" s="128" t="s">
        <v>158</v>
      </c>
      <c r="D55" s="130"/>
      <c r="E55" s="131"/>
      <c r="F55" s="132">
        <v>1.93</v>
      </c>
    </row>
    <row r="56" spans="1:6" s="133" customFormat="1" ht="12.75">
      <c r="A56" s="277"/>
      <c r="B56" s="162"/>
      <c r="C56" s="128" t="s">
        <v>159</v>
      </c>
      <c r="D56" s="130"/>
      <c r="E56" s="131"/>
      <c r="F56" s="132">
        <v>1.57</v>
      </c>
    </row>
    <row r="57" spans="1:6" s="133" customFormat="1" ht="12.75">
      <c r="A57" s="277"/>
      <c r="B57" s="162"/>
      <c r="C57" s="128" t="s">
        <v>160</v>
      </c>
      <c r="D57" s="130"/>
      <c r="E57" s="131"/>
      <c r="F57" s="132">
        <v>0.87</v>
      </c>
    </row>
    <row r="58" spans="1:6" s="133" customFormat="1" ht="12.75">
      <c r="A58" s="277"/>
      <c r="B58" s="50" t="s">
        <v>161</v>
      </c>
      <c r="C58" s="51"/>
      <c r="D58" s="135"/>
      <c r="E58" s="84">
        <v>2.41</v>
      </c>
      <c r="F58" s="187"/>
    </row>
    <row r="59" spans="1:6" s="133" customFormat="1" ht="12.75">
      <c r="A59" s="277"/>
      <c r="B59" s="162"/>
      <c r="C59" s="128" t="s">
        <v>162</v>
      </c>
      <c r="D59" s="130"/>
      <c r="E59" s="131"/>
      <c r="F59" s="132">
        <v>2.41</v>
      </c>
    </row>
    <row r="60" spans="1:6" s="133" customFormat="1" ht="25.5">
      <c r="A60" s="103" t="s">
        <v>163</v>
      </c>
      <c r="B60" s="51"/>
      <c r="C60" s="51"/>
      <c r="D60" s="135">
        <v>3.91</v>
      </c>
      <c r="E60" s="84"/>
      <c r="F60" s="187"/>
    </row>
    <row r="61" spans="1:6" s="133" customFormat="1" ht="12.75">
      <c r="A61" s="277"/>
      <c r="B61" s="50" t="s">
        <v>164</v>
      </c>
      <c r="C61" s="51"/>
      <c r="D61" s="135"/>
      <c r="E61" s="84">
        <v>0.75</v>
      </c>
      <c r="F61" s="187"/>
    </row>
    <row r="62" spans="1:6" s="133" customFormat="1" ht="12.75">
      <c r="A62" s="277"/>
      <c r="B62" s="162"/>
      <c r="C62" s="128" t="s">
        <v>165</v>
      </c>
      <c r="D62" s="130"/>
      <c r="E62" s="131"/>
      <c r="F62" s="132">
        <v>0.64</v>
      </c>
    </row>
    <row r="63" spans="1:6" s="133" customFormat="1" ht="25.5">
      <c r="A63" s="277"/>
      <c r="B63" s="162"/>
      <c r="C63" s="128" t="s">
        <v>166</v>
      </c>
      <c r="D63" s="130"/>
      <c r="E63" s="131"/>
      <c r="F63" s="132">
        <v>0.11</v>
      </c>
    </row>
    <row r="64" spans="1:6" s="133" customFormat="1" ht="12.75">
      <c r="A64" s="277"/>
      <c r="B64" s="50" t="s">
        <v>167</v>
      </c>
      <c r="C64" s="51"/>
      <c r="D64" s="135"/>
      <c r="E64" s="84">
        <v>1.41</v>
      </c>
      <c r="F64" s="187"/>
    </row>
    <row r="65" spans="1:6" s="133" customFormat="1" ht="12.75">
      <c r="A65" s="277"/>
      <c r="B65" s="162"/>
      <c r="C65" s="128" t="s">
        <v>168</v>
      </c>
      <c r="D65" s="130"/>
      <c r="E65" s="131"/>
      <c r="F65" s="132">
        <v>1.13</v>
      </c>
    </row>
    <row r="66" spans="1:6" s="133" customFormat="1" ht="25.5">
      <c r="A66" s="277"/>
      <c r="B66" s="162"/>
      <c r="C66" s="128" t="s">
        <v>169</v>
      </c>
      <c r="D66" s="130"/>
      <c r="E66" s="131"/>
      <c r="F66" s="132">
        <v>0.27</v>
      </c>
    </row>
    <row r="67" spans="1:6" s="133" customFormat="1" ht="12.75">
      <c r="A67" s="277"/>
      <c r="B67" s="50" t="s">
        <v>170</v>
      </c>
      <c r="C67" s="51"/>
      <c r="D67" s="135"/>
      <c r="E67" s="84">
        <v>0.4</v>
      </c>
      <c r="F67" s="187"/>
    </row>
    <row r="68" spans="1:6" s="133" customFormat="1" ht="25.5">
      <c r="A68" s="277"/>
      <c r="B68" s="162"/>
      <c r="C68" s="128" t="s">
        <v>170</v>
      </c>
      <c r="D68" s="130"/>
      <c r="E68" s="131"/>
      <c r="F68" s="132">
        <v>0.4</v>
      </c>
    </row>
    <row r="69" spans="1:6" s="133" customFormat="1" ht="12.75">
      <c r="A69" s="277"/>
      <c r="B69" s="50" t="s">
        <v>171</v>
      </c>
      <c r="C69" s="51"/>
      <c r="D69" s="135"/>
      <c r="E69" s="84">
        <v>0.64</v>
      </c>
      <c r="F69" s="187"/>
    </row>
    <row r="70" spans="1:6" s="133" customFormat="1" ht="12.75">
      <c r="A70" s="277"/>
      <c r="B70" s="162"/>
      <c r="C70" s="128" t="s">
        <v>172</v>
      </c>
      <c r="D70" s="130"/>
      <c r="E70" s="131"/>
      <c r="F70" s="132">
        <v>0.18</v>
      </c>
    </row>
    <row r="71" spans="1:6" s="133" customFormat="1" ht="12.75">
      <c r="A71" s="277"/>
      <c r="B71" s="162"/>
      <c r="C71" s="128" t="s">
        <v>173</v>
      </c>
      <c r="D71" s="130"/>
      <c r="E71" s="131"/>
      <c r="F71" s="132">
        <v>0.34</v>
      </c>
    </row>
    <row r="72" spans="1:6" s="133" customFormat="1" ht="12.75">
      <c r="A72" s="277"/>
      <c r="B72" s="162"/>
      <c r="C72" s="128" t="s">
        <v>174</v>
      </c>
      <c r="D72" s="130"/>
      <c r="E72" s="131"/>
      <c r="F72" s="132">
        <v>0.12</v>
      </c>
    </row>
    <row r="73" spans="1:6" s="133" customFormat="1" ht="25.5">
      <c r="A73" s="277"/>
      <c r="B73" s="103" t="s">
        <v>175</v>
      </c>
      <c r="C73" s="51"/>
      <c r="D73" s="135"/>
      <c r="E73" s="84">
        <v>0.72</v>
      </c>
      <c r="F73" s="187"/>
    </row>
    <row r="74" spans="1:6" s="133" customFormat="1" ht="12.75">
      <c r="A74" s="277"/>
      <c r="B74" s="162"/>
      <c r="C74" s="128" t="s">
        <v>176</v>
      </c>
      <c r="D74" s="130"/>
      <c r="E74" s="131"/>
      <c r="F74" s="132">
        <v>0.56</v>
      </c>
    </row>
    <row r="75" spans="1:6" s="133" customFormat="1" ht="25.5">
      <c r="A75" s="277"/>
      <c r="B75" s="162"/>
      <c r="C75" s="128" t="s">
        <v>177</v>
      </c>
      <c r="D75" s="130"/>
      <c r="E75" s="131"/>
      <c r="F75" s="132">
        <v>0.16</v>
      </c>
    </row>
    <row r="76" spans="1:6" s="133" customFormat="1" ht="12.75">
      <c r="A76" s="103" t="s">
        <v>178</v>
      </c>
      <c r="B76" s="51"/>
      <c r="C76" s="51"/>
      <c r="D76" s="135">
        <v>19.53</v>
      </c>
      <c r="E76" s="84"/>
      <c r="F76" s="187"/>
    </row>
    <row r="77" spans="1:6" s="133" customFormat="1" ht="12.75">
      <c r="A77" s="277"/>
      <c r="B77" s="50" t="s">
        <v>179</v>
      </c>
      <c r="C77" s="51"/>
      <c r="D77" s="135"/>
      <c r="E77" s="84">
        <v>5.22</v>
      </c>
      <c r="F77" s="187"/>
    </row>
    <row r="78" spans="1:6" s="133" customFormat="1" ht="12.75">
      <c r="A78" s="277"/>
      <c r="B78" s="162"/>
      <c r="C78" s="128" t="s">
        <v>179</v>
      </c>
      <c r="D78" s="130"/>
      <c r="E78" s="131"/>
      <c r="F78" s="132">
        <v>5.22</v>
      </c>
    </row>
    <row r="79" spans="1:6" s="133" customFormat="1" ht="12.75">
      <c r="A79" s="277"/>
      <c r="B79" s="50" t="s">
        <v>180</v>
      </c>
      <c r="C79" s="51"/>
      <c r="D79" s="135"/>
      <c r="E79" s="84">
        <v>3.1</v>
      </c>
      <c r="F79" s="187"/>
    </row>
    <row r="80" spans="1:6" s="133" customFormat="1" ht="12.75">
      <c r="A80" s="277"/>
      <c r="B80" s="162"/>
      <c r="C80" s="128" t="s">
        <v>181</v>
      </c>
      <c r="D80" s="130"/>
      <c r="E80" s="131"/>
      <c r="F80" s="132">
        <v>1.63</v>
      </c>
    </row>
    <row r="81" spans="1:6" s="133" customFormat="1" ht="25.5">
      <c r="A81" s="277"/>
      <c r="B81" s="162"/>
      <c r="C81" s="128" t="s">
        <v>182</v>
      </c>
      <c r="D81" s="130"/>
      <c r="E81" s="131"/>
      <c r="F81" s="132">
        <v>0.7</v>
      </c>
    </row>
    <row r="82" spans="1:6" s="133" customFormat="1" ht="12.75">
      <c r="A82" s="277"/>
      <c r="B82" s="162"/>
      <c r="C82" s="128" t="s">
        <v>183</v>
      </c>
      <c r="D82" s="130"/>
      <c r="E82" s="131"/>
      <c r="F82" s="132">
        <v>0.77</v>
      </c>
    </row>
    <row r="83" spans="1:6" s="133" customFormat="1" ht="12.75">
      <c r="A83" s="277"/>
      <c r="B83" s="50" t="s">
        <v>184</v>
      </c>
      <c r="C83" s="51"/>
      <c r="D83" s="135"/>
      <c r="E83" s="84">
        <v>11.21</v>
      </c>
      <c r="F83" s="187"/>
    </row>
    <row r="84" spans="1:6" s="133" customFormat="1" ht="12.75">
      <c r="A84" s="128"/>
      <c r="B84" s="162"/>
      <c r="C84" s="128" t="s">
        <v>936</v>
      </c>
      <c r="D84" s="130"/>
      <c r="E84" s="131"/>
      <c r="F84" s="132">
        <v>7.87</v>
      </c>
    </row>
    <row r="85" spans="1:6" s="133" customFormat="1" ht="25.5">
      <c r="A85" s="277"/>
      <c r="B85" s="162"/>
      <c r="C85" s="128" t="s">
        <v>185</v>
      </c>
      <c r="D85" s="130"/>
      <c r="E85" s="131"/>
      <c r="F85" s="132">
        <v>1.16</v>
      </c>
    </row>
    <row r="86" spans="1:6" s="133" customFormat="1" ht="25.5">
      <c r="A86" s="277"/>
      <c r="B86" s="162"/>
      <c r="C86" s="128" t="s">
        <v>1216</v>
      </c>
      <c r="D86" s="130"/>
      <c r="E86" s="131"/>
      <c r="F86" s="132">
        <v>2.18</v>
      </c>
    </row>
    <row r="87" spans="1:6" s="133" customFormat="1" ht="38.25">
      <c r="A87" s="103" t="s">
        <v>187</v>
      </c>
      <c r="B87" s="51"/>
      <c r="C87" s="51"/>
      <c r="D87" s="135">
        <v>9.61</v>
      </c>
      <c r="E87" s="84"/>
      <c r="F87" s="187"/>
    </row>
    <row r="88" spans="1:6" s="133" customFormat="1" ht="12.75">
      <c r="A88" s="277"/>
      <c r="B88" s="50" t="s">
        <v>188</v>
      </c>
      <c r="C88" s="51"/>
      <c r="D88" s="135"/>
      <c r="E88" s="84">
        <v>3.13</v>
      </c>
      <c r="F88" s="187"/>
    </row>
    <row r="89" spans="1:6" s="133" customFormat="1" ht="12.75">
      <c r="A89" s="277"/>
      <c r="B89" s="162"/>
      <c r="C89" s="128" t="s">
        <v>189</v>
      </c>
      <c r="D89" s="130"/>
      <c r="E89" s="131"/>
      <c r="F89" s="132">
        <v>1.96</v>
      </c>
    </row>
    <row r="90" spans="1:6" s="133" customFormat="1" ht="25.5">
      <c r="A90" s="277"/>
      <c r="B90" s="162"/>
      <c r="C90" s="128" t="s">
        <v>224</v>
      </c>
      <c r="D90" s="130"/>
      <c r="E90" s="131"/>
      <c r="F90" s="132">
        <v>0.78</v>
      </c>
    </row>
    <row r="91" spans="1:6" s="133" customFormat="1" ht="12.75">
      <c r="A91" s="277"/>
      <c r="B91" s="162"/>
      <c r="C91" s="128" t="s">
        <v>225</v>
      </c>
      <c r="D91" s="130"/>
      <c r="E91" s="131"/>
      <c r="F91" s="132">
        <v>0.39</v>
      </c>
    </row>
    <row r="92" spans="1:6" s="133" customFormat="1" ht="25.5">
      <c r="A92" s="277"/>
      <c r="B92" s="103" t="s">
        <v>226</v>
      </c>
      <c r="C92" s="51"/>
      <c r="D92" s="135"/>
      <c r="E92" s="84">
        <v>1.76</v>
      </c>
      <c r="F92" s="187"/>
    </row>
    <row r="93" spans="1:6" s="133" customFormat="1" ht="25.5">
      <c r="A93" s="277"/>
      <c r="B93" s="162"/>
      <c r="C93" s="128" t="s">
        <v>227</v>
      </c>
      <c r="D93" s="130"/>
      <c r="E93" s="131"/>
      <c r="F93" s="132">
        <v>0.67</v>
      </c>
    </row>
    <row r="94" spans="1:6" s="133" customFormat="1" ht="25.5">
      <c r="A94" s="277"/>
      <c r="B94" s="162"/>
      <c r="C94" s="128" t="s">
        <v>228</v>
      </c>
      <c r="D94" s="130"/>
      <c r="E94" s="131"/>
      <c r="F94" s="132">
        <v>0.27</v>
      </c>
    </row>
    <row r="95" spans="1:6" s="133" customFormat="1" ht="25.5">
      <c r="A95" s="277"/>
      <c r="B95" s="162"/>
      <c r="C95" s="128" t="s">
        <v>803</v>
      </c>
      <c r="D95" s="130"/>
      <c r="E95" s="131"/>
      <c r="F95" s="132">
        <v>0.47</v>
      </c>
    </row>
    <row r="96" spans="1:6" s="133" customFormat="1" ht="12.75">
      <c r="A96" s="277"/>
      <c r="B96" s="162"/>
      <c r="C96" s="128" t="s">
        <v>804</v>
      </c>
      <c r="D96" s="130"/>
      <c r="E96" s="131"/>
      <c r="F96" s="132">
        <v>0.35</v>
      </c>
    </row>
    <row r="97" spans="1:6" s="133" customFormat="1" ht="12.75">
      <c r="A97" s="277"/>
      <c r="B97" s="50" t="s">
        <v>1</v>
      </c>
      <c r="C97" s="51"/>
      <c r="D97" s="135"/>
      <c r="E97" s="84">
        <v>2.91</v>
      </c>
      <c r="F97" s="187"/>
    </row>
    <row r="98" spans="1:6" s="133" customFormat="1" ht="25.5">
      <c r="A98" s="277"/>
      <c r="B98" s="162"/>
      <c r="C98" s="128" t="s">
        <v>805</v>
      </c>
      <c r="D98" s="130"/>
      <c r="E98" s="131"/>
      <c r="F98" s="132">
        <v>0.33</v>
      </c>
    </row>
    <row r="99" spans="1:6" s="133" customFormat="1" ht="25.5">
      <c r="A99" s="277"/>
      <c r="B99" s="162"/>
      <c r="C99" s="128" t="s">
        <v>806</v>
      </c>
      <c r="D99" s="130"/>
      <c r="E99" s="131"/>
      <c r="F99" s="132">
        <v>1.18</v>
      </c>
    </row>
    <row r="100" spans="1:6" s="133" customFormat="1" ht="12.75">
      <c r="A100" s="277"/>
      <c r="B100" s="162"/>
      <c r="C100" s="128" t="s">
        <v>949</v>
      </c>
      <c r="D100" s="130"/>
      <c r="E100" s="131"/>
      <c r="F100" s="132">
        <v>1.4</v>
      </c>
    </row>
    <row r="101" spans="1:6" s="133" customFormat="1" ht="12.75">
      <c r="A101" s="277"/>
      <c r="B101" s="50" t="s">
        <v>807</v>
      </c>
      <c r="C101" s="51"/>
      <c r="D101" s="135"/>
      <c r="E101" s="84">
        <v>1.81</v>
      </c>
      <c r="F101" s="187"/>
    </row>
    <row r="102" spans="1:6" s="133" customFormat="1" ht="12.75">
      <c r="A102" s="277"/>
      <c r="B102" s="162"/>
      <c r="C102" s="128" t="s">
        <v>808</v>
      </c>
      <c r="D102" s="130"/>
      <c r="E102" s="131"/>
      <c r="F102" s="132">
        <v>0.45</v>
      </c>
    </row>
    <row r="103" spans="1:6" s="133" customFormat="1" ht="25.5">
      <c r="A103" s="277"/>
      <c r="B103" s="162"/>
      <c r="C103" s="128" t="s">
        <v>809</v>
      </c>
      <c r="D103" s="130"/>
      <c r="E103" s="131"/>
      <c r="F103" s="132">
        <v>0.75</v>
      </c>
    </row>
    <row r="104" spans="1:6" s="133" customFormat="1" ht="12.75">
      <c r="A104" s="277"/>
      <c r="B104" s="162"/>
      <c r="C104" s="128" t="s">
        <v>810</v>
      </c>
      <c r="D104" s="130"/>
      <c r="E104" s="131"/>
      <c r="F104" s="132">
        <v>0.6</v>
      </c>
    </row>
    <row r="105" spans="1:6" s="133" customFormat="1" ht="12.75">
      <c r="A105" s="103" t="s">
        <v>811</v>
      </c>
      <c r="B105" s="51"/>
      <c r="C105" s="51"/>
      <c r="D105" s="135">
        <v>4.7</v>
      </c>
      <c r="E105" s="84"/>
      <c r="F105" s="187"/>
    </row>
    <row r="106" spans="1:6" s="133" customFormat="1" ht="12.75">
      <c r="A106" s="277"/>
      <c r="B106" s="50" t="s">
        <v>812</v>
      </c>
      <c r="C106" s="51"/>
      <c r="D106" s="135"/>
      <c r="E106" s="84">
        <v>3.56</v>
      </c>
      <c r="F106" s="187"/>
    </row>
    <row r="107" spans="1:6" s="133" customFormat="1" ht="25.5">
      <c r="A107" s="277"/>
      <c r="B107" s="162"/>
      <c r="C107" s="128" t="s">
        <v>813</v>
      </c>
      <c r="D107" s="130"/>
      <c r="E107" s="131"/>
      <c r="F107" s="132">
        <v>2.77</v>
      </c>
    </row>
    <row r="108" spans="1:6" s="133" customFormat="1" ht="12.75">
      <c r="A108" s="277"/>
      <c r="B108" s="162"/>
      <c r="C108" s="128" t="s">
        <v>814</v>
      </c>
      <c r="D108" s="130"/>
      <c r="E108" s="131"/>
      <c r="F108" s="132">
        <v>0.12</v>
      </c>
    </row>
    <row r="109" spans="1:6" s="133" customFormat="1" ht="12.75">
      <c r="A109" s="277"/>
      <c r="B109" s="162"/>
      <c r="C109" s="128" t="s">
        <v>815</v>
      </c>
      <c r="D109" s="130"/>
      <c r="E109" s="131"/>
      <c r="F109" s="132">
        <v>0.67</v>
      </c>
    </row>
    <row r="110" spans="1:6" s="133" customFormat="1" ht="12.75">
      <c r="A110" s="277"/>
      <c r="B110" s="50" t="s">
        <v>816</v>
      </c>
      <c r="C110" s="51"/>
      <c r="D110" s="185"/>
      <c r="E110" s="84">
        <v>1.14</v>
      </c>
      <c r="F110" s="187"/>
    </row>
    <row r="111" spans="1:6" s="133" customFormat="1" ht="12.75">
      <c r="A111" s="277"/>
      <c r="B111" s="162"/>
      <c r="C111" s="128" t="s">
        <v>816</v>
      </c>
      <c r="D111" s="130"/>
      <c r="E111" s="131"/>
      <c r="F111" s="132">
        <v>1.14</v>
      </c>
    </row>
    <row r="112" spans="1:6" s="133" customFormat="1" ht="25.5">
      <c r="A112" s="103" t="s">
        <v>817</v>
      </c>
      <c r="B112" s="51"/>
      <c r="C112" s="51"/>
      <c r="D112" s="135">
        <v>13.11</v>
      </c>
      <c r="E112" s="84"/>
      <c r="F112" s="187"/>
    </row>
    <row r="113" spans="1:6" s="133" customFormat="1" ht="12.75">
      <c r="A113" s="277"/>
      <c r="B113" s="50" t="s">
        <v>818</v>
      </c>
      <c r="C113" s="51"/>
      <c r="D113" s="135"/>
      <c r="E113" s="84">
        <v>12.38</v>
      </c>
      <c r="F113" s="187"/>
    </row>
    <row r="114" spans="1:6" s="133" customFormat="1" ht="12.75">
      <c r="A114" s="277"/>
      <c r="B114" s="162"/>
      <c r="C114" s="128" t="s">
        <v>819</v>
      </c>
      <c r="D114" s="130"/>
      <c r="E114" s="131"/>
      <c r="F114" s="132">
        <v>4.9</v>
      </c>
    </row>
    <row r="115" spans="1:6" s="133" customFormat="1" ht="12.75">
      <c r="A115" s="277"/>
      <c r="B115" s="162"/>
      <c r="C115" s="128" t="s">
        <v>820</v>
      </c>
      <c r="D115" s="130"/>
      <c r="E115" s="131"/>
      <c r="F115" s="132">
        <v>3.78</v>
      </c>
    </row>
    <row r="116" spans="1:6" s="133" customFormat="1" ht="25.5">
      <c r="A116" s="277"/>
      <c r="B116" s="162"/>
      <c r="C116" s="128" t="s">
        <v>821</v>
      </c>
      <c r="D116" s="130"/>
      <c r="E116" s="131"/>
      <c r="F116" s="132">
        <v>1.99</v>
      </c>
    </row>
    <row r="117" spans="1:6" s="133" customFormat="1" ht="25.5">
      <c r="A117" s="277"/>
      <c r="B117" s="162"/>
      <c r="C117" s="128" t="s">
        <v>822</v>
      </c>
      <c r="D117" s="130"/>
      <c r="E117" s="131"/>
      <c r="F117" s="132">
        <v>0.68</v>
      </c>
    </row>
    <row r="118" spans="1:6" s="133" customFormat="1" ht="12.75">
      <c r="A118" s="277"/>
      <c r="B118" s="162"/>
      <c r="C118" s="128" t="s">
        <v>823</v>
      </c>
      <c r="D118" s="130"/>
      <c r="E118" s="131"/>
      <c r="F118" s="132">
        <v>1.02</v>
      </c>
    </row>
    <row r="119" spans="1:6" s="133" customFormat="1" ht="12.75">
      <c r="A119" s="277"/>
      <c r="B119" s="50" t="s">
        <v>824</v>
      </c>
      <c r="C119" s="51"/>
      <c r="D119" s="135"/>
      <c r="E119" s="84">
        <v>0.73</v>
      </c>
      <c r="F119" s="187"/>
    </row>
    <row r="120" spans="1:6" s="133" customFormat="1" ht="12.75">
      <c r="A120" s="277"/>
      <c r="B120" s="162"/>
      <c r="C120" s="128" t="s">
        <v>824</v>
      </c>
      <c r="D120" s="130"/>
      <c r="E120" s="131"/>
      <c r="F120" s="132">
        <v>0.73</v>
      </c>
    </row>
    <row r="121" spans="1:6" s="133" customFormat="1" ht="12.75">
      <c r="A121" s="103" t="s">
        <v>825</v>
      </c>
      <c r="B121" s="51"/>
      <c r="C121" s="51"/>
      <c r="D121" s="135">
        <v>3.31</v>
      </c>
      <c r="E121" s="84"/>
      <c r="F121" s="187"/>
    </row>
    <row r="122" spans="1:6" s="133" customFormat="1" ht="12.75">
      <c r="A122" s="277"/>
      <c r="B122" s="50" t="s">
        <v>826</v>
      </c>
      <c r="C122" s="51"/>
      <c r="D122" s="135"/>
      <c r="E122" s="84">
        <v>3.31</v>
      </c>
      <c r="F122" s="187"/>
    </row>
    <row r="123" spans="1:6" s="133" customFormat="1" ht="12.75">
      <c r="A123" s="277"/>
      <c r="B123" s="162"/>
      <c r="C123" s="128" t="s">
        <v>827</v>
      </c>
      <c r="D123" s="130"/>
      <c r="E123" s="131"/>
      <c r="F123" s="132">
        <v>0.11</v>
      </c>
    </row>
    <row r="124" spans="1:6" s="133" customFormat="1" ht="12.75">
      <c r="A124" s="277"/>
      <c r="B124" s="162"/>
      <c r="C124" s="128" t="s">
        <v>828</v>
      </c>
      <c r="D124" s="130"/>
      <c r="E124" s="131"/>
      <c r="F124" s="132">
        <v>3.2</v>
      </c>
    </row>
    <row r="125" spans="1:6" s="133" customFormat="1" ht="12.75">
      <c r="A125" s="103" t="s">
        <v>829</v>
      </c>
      <c r="B125" s="51"/>
      <c r="C125" s="51"/>
      <c r="D125" s="135">
        <v>11.55</v>
      </c>
      <c r="E125" s="84"/>
      <c r="F125" s="187"/>
    </row>
    <row r="126" spans="1:6" s="133" customFormat="1" ht="12.75">
      <c r="A126" s="277"/>
      <c r="B126" s="50" t="s">
        <v>830</v>
      </c>
      <c r="C126" s="51"/>
      <c r="D126" s="135"/>
      <c r="E126" s="84">
        <v>2.92</v>
      </c>
      <c r="F126" s="187"/>
    </row>
    <row r="127" spans="1:6" s="133" customFormat="1" ht="25.5">
      <c r="A127" s="277"/>
      <c r="B127" s="162"/>
      <c r="C127" s="128" t="s">
        <v>831</v>
      </c>
      <c r="D127" s="130"/>
      <c r="E127" s="131"/>
      <c r="F127" s="132">
        <v>1.53</v>
      </c>
    </row>
    <row r="128" spans="1:6" s="133" customFormat="1" ht="25.5">
      <c r="A128" s="277"/>
      <c r="B128" s="162"/>
      <c r="C128" s="128" t="s">
        <v>832</v>
      </c>
      <c r="D128" s="130"/>
      <c r="E128" s="131"/>
      <c r="F128" s="132">
        <v>1.38</v>
      </c>
    </row>
    <row r="129" spans="1:6" s="133" customFormat="1" ht="25.5">
      <c r="A129" s="277"/>
      <c r="B129" s="103" t="s">
        <v>118</v>
      </c>
      <c r="C129" s="51"/>
      <c r="D129" s="135"/>
      <c r="E129" s="84">
        <v>0.85</v>
      </c>
      <c r="F129" s="187"/>
    </row>
    <row r="130" spans="1:6" s="133" customFormat="1" ht="12.75">
      <c r="A130" s="277"/>
      <c r="B130" s="162"/>
      <c r="C130" s="128" t="s">
        <v>833</v>
      </c>
      <c r="D130" s="130"/>
      <c r="E130" s="131"/>
      <c r="F130" s="132">
        <v>0.44</v>
      </c>
    </row>
    <row r="131" spans="1:6" s="133" customFormat="1" ht="25.5">
      <c r="A131" s="277"/>
      <c r="B131" s="162"/>
      <c r="C131" s="128" t="s">
        <v>834</v>
      </c>
      <c r="D131" s="130"/>
      <c r="E131" s="131"/>
      <c r="F131" s="132">
        <v>0.41</v>
      </c>
    </row>
    <row r="132" spans="1:6" s="133" customFormat="1" ht="12.75">
      <c r="A132" s="277"/>
      <c r="B132" s="50" t="s">
        <v>835</v>
      </c>
      <c r="C132" s="51"/>
      <c r="D132" s="135"/>
      <c r="E132" s="84">
        <v>3.72</v>
      </c>
      <c r="F132" s="187"/>
    </row>
    <row r="133" spans="1:6" s="133" customFormat="1" ht="25.5">
      <c r="A133" s="277"/>
      <c r="B133" s="162"/>
      <c r="C133" s="128" t="s">
        <v>836</v>
      </c>
      <c r="D133" s="130"/>
      <c r="E133" s="131"/>
      <c r="F133" s="132">
        <v>0.55</v>
      </c>
    </row>
    <row r="134" spans="1:6" s="133" customFormat="1" ht="12.75">
      <c r="A134" s="277"/>
      <c r="B134" s="162"/>
      <c r="C134" s="128" t="s">
        <v>837</v>
      </c>
      <c r="D134" s="130"/>
      <c r="E134" s="131"/>
      <c r="F134" s="132">
        <v>0.51</v>
      </c>
    </row>
    <row r="135" spans="1:6" s="133" customFormat="1" ht="12.75">
      <c r="A135" s="277"/>
      <c r="B135" s="162"/>
      <c r="C135" s="128" t="s">
        <v>838</v>
      </c>
      <c r="D135" s="130"/>
      <c r="E135" s="131"/>
      <c r="F135" s="132">
        <v>0.73</v>
      </c>
    </row>
    <row r="136" spans="1:6" s="133" customFormat="1" ht="25.5">
      <c r="A136" s="277"/>
      <c r="B136" s="162"/>
      <c r="C136" s="128" t="s">
        <v>839</v>
      </c>
      <c r="D136" s="130"/>
      <c r="E136" s="131"/>
      <c r="F136" s="132">
        <v>0.4</v>
      </c>
    </row>
    <row r="137" spans="1:6" s="133" customFormat="1" ht="25.5">
      <c r="A137" s="277"/>
      <c r="B137" s="162"/>
      <c r="C137" s="128" t="s">
        <v>840</v>
      </c>
      <c r="D137" s="130"/>
      <c r="E137" s="131"/>
      <c r="F137" s="132">
        <v>0.44</v>
      </c>
    </row>
    <row r="138" spans="1:6" s="133" customFormat="1" ht="25.5">
      <c r="A138" s="277"/>
      <c r="B138" s="162"/>
      <c r="C138" s="128" t="s">
        <v>841</v>
      </c>
      <c r="D138" s="130"/>
      <c r="E138" s="131"/>
      <c r="F138" s="132">
        <v>1.09</v>
      </c>
    </row>
    <row r="139" spans="1:6" s="133" customFormat="1" ht="25.5">
      <c r="A139" s="277"/>
      <c r="B139" s="103" t="s">
        <v>842</v>
      </c>
      <c r="C139" s="51"/>
      <c r="D139" s="135"/>
      <c r="E139" s="84">
        <v>4.06</v>
      </c>
      <c r="F139" s="187"/>
    </row>
    <row r="140" spans="1:6" s="133" customFormat="1" ht="25.5">
      <c r="A140" s="277"/>
      <c r="B140" s="162"/>
      <c r="C140" s="128" t="s">
        <v>843</v>
      </c>
      <c r="D140" s="130"/>
      <c r="E140" s="131"/>
      <c r="F140" s="132">
        <v>2.27</v>
      </c>
    </row>
    <row r="141" spans="1:6" s="133" customFormat="1" ht="25.5">
      <c r="A141" s="277"/>
      <c r="B141" s="162"/>
      <c r="C141" s="128" t="s">
        <v>844</v>
      </c>
      <c r="D141" s="130"/>
      <c r="E141" s="131"/>
      <c r="F141" s="132">
        <v>1.79</v>
      </c>
    </row>
    <row r="142" spans="1:6" s="133" customFormat="1" ht="12.75">
      <c r="A142" s="103" t="s">
        <v>845</v>
      </c>
      <c r="B142" s="51"/>
      <c r="C142" s="51"/>
      <c r="D142" s="135">
        <v>2.73</v>
      </c>
      <c r="E142" s="84"/>
      <c r="F142" s="187"/>
    </row>
    <row r="143" spans="1:6" s="133" customFormat="1" ht="12.75">
      <c r="A143" s="277"/>
      <c r="B143" s="50" t="s">
        <v>846</v>
      </c>
      <c r="C143" s="51"/>
      <c r="D143" s="135"/>
      <c r="E143" s="84">
        <v>2.73</v>
      </c>
      <c r="F143" s="187"/>
    </row>
    <row r="144" spans="1:6" s="133" customFormat="1" ht="25.5">
      <c r="A144" s="277"/>
      <c r="B144" s="162"/>
      <c r="C144" s="128" t="s">
        <v>847</v>
      </c>
      <c r="D144" s="130"/>
      <c r="E144" s="131"/>
      <c r="F144" s="132">
        <v>0.53</v>
      </c>
    </row>
    <row r="145" spans="1:6" s="133" customFormat="1" ht="12.75">
      <c r="A145" s="277"/>
      <c r="B145" s="162"/>
      <c r="C145" s="128" t="s">
        <v>848</v>
      </c>
      <c r="D145" s="130"/>
      <c r="E145" s="131"/>
      <c r="F145" s="132">
        <v>0.94</v>
      </c>
    </row>
    <row r="146" spans="1:6" s="133" customFormat="1" ht="12.75">
      <c r="A146" s="277"/>
      <c r="B146" s="162"/>
      <c r="C146" s="128" t="s">
        <v>849</v>
      </c>
      <c r="D146" s="130"/>
      <c r="E146" s="131"/>
      <c r="F146" s="132">
        <v>1.26</v>
      </c>
    </row>
    <row r="147" spans="1:6" s="133" customFormat="1" ht="38.25">
      <c r="A147" s="103" t="s">
        <v>850</v>
      </c>
      <c r="B147" s="51"/>
      <c r="C147" s="51"/>
      <c r="D147" s="135">
        <v>9.31</v>
      </c>
      <c r="E147" s="84"/>
      <c r="F147" s="187"/>
    </row>
    <row r="148" spans="1:6" s="133" customFormat="1" ht="12.75">
      <c r="A148" s="277"/>
      <c r="B148" s="50" t="s">
        <v>851</v>
      </c>
      <c r="C148" s="51"/>
      <c r="D148" s="135"/>
      <c r="E148" s="84">
        <v>7.81</v>
      </c>
      <c r="F148" s="187"/>
    </row>
    <row r="149" spans="1:6" ht="12.75">
      <c r="A149" s="278"/>
      <c r="B149" s="29"/>
      <c r="C149" s="17" t="s">
        <v>2</v>
      </c>
      <c r="D149" s="47"/>
      <c r="E149" s="48"/>
      <c r="F149" s="49">
        <v>4.47</v>
      </c>
    </row>
    <row r="150" spans="1:6" ht="12.75">
      <c r="A150" s="278"/>
      <c r="B150" s="29"/>
      <c r="C150" s="17" t="s">
        <v>3</v>
      </c>
      <c r="D150" s="47"/>
      <c r="E150" s="48"/>
      <c r="F150" s="49">
        <v>3.34</v>
      </c>
    </row>
    <row r="151" spans="1:6" ht="12.75">
      <c r="A151" s="278"/>
      <c r="B151" s="45" t="s">
        <v>852</v>
      </c>
      <c r="C151" s="27"/>
      <c r="D151" s="46"/>
      <c r="E151" s="22">
        <v>1.5</v>
      </c>
      <c r="F151" s="36"/>
    </row>
    <row r="152" spans="1:6" ht="12.75">
      <c r="A152" s="279"/>
      <c r="B152" s="52"/>
      <c r="C152" s="28" t="s">
        <v>853</v>
      </c>
      <c r="D152" s="53"/>
      <c r="E152" s="54"/>
      <c r="F152" s="55">
        <v>1.5</v>
      </c>
    </row>
    <row r="153" spans="1:6" s="133" customFormat="1" ht="12.75">
      <c r="A153" s="215" t="s">
        <v>893</v>
      </c>
      <c r="B153" s="216"/>
      <c r="C153" s="217"/>
      <c r="D153" s="150">
        <v>100</v>
      </c>
      <c r="E153" s="151">
        <v>100</v>
      </c>
      <c r="F153" s="139">
        <v>100</v>
      </c>
    </row>
    <row r="154" spans="1:6" ht="12.75">
      <c r="A154" s="63" t="s">
        <v>0</v>
      </c>
      <c r="D154" s="65"/>
      <c r="E154" s="65"/>
      <c r="F154" s="65"/>
    </row>
    <row r="156" s="88" customFormat="1" ht="15">
      <c r="A156" s="92" t="s">
        <v>1214</v>
      </c>
    </row>
  </sheetData>
  <mergeCells count="6">
    <mergeCell ref="A16:D16"/>
    <mergeCell ref="A9:F9"/>
    <mergeCell ref="A7:F7"/>
    <mergeCell ref="A10:F10"/>
    <mergeCell ref="A11:F11"/>
    <mergeCell ref="A13:F13"/>
  </mergeCells>
  <printOptions/>
  <pageMargins left="0.37" right="0.21" top="0.52" bottom="0.49"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L198"/>
  <sheetViews>
    <sheetView workbookViewId="0" topLeftCell="A1">
      <selection activeCell="A1" sqref="A1"/>
    </sheetView>
  </sheetViews>
  <sheetFormatPr defaultColWidth="9.140625" defaultRowHeight="12.75"/>
  <cols>
    <col min="1" max="1" width="10.28125" style="300" customWidth="1"/>
    <col min="2" max="3" width="3.140625" style="300" customWidth="1"/>
    <col min="4" max="4" width="50.140625" style="300" customWidth="1"/>
    <col min="5" max="5" width="36.7109375" style="300" customWidth="1"/>
    <col min="6" max="6" width="12.421875" style="300" customWidth="1"/>
    <col min="7" max="8" width="3.28125" style="300" customWidth="1"/>
    <col min="9" max="9" width="50.140625" style="300" customWidth="1"/>
    <col min="10" max="10" width="36.7109375" style="300" customWidth="1"/>
    <col min="11" max="11" width="12.421875" style="300" customWidth="1"/>
    <col min="12" max="16384" width="11.421875" style="299" customWidth="1"/>
  </cols>
  <sheetData>
    <row r="1" spans="1:11" s="294" customFormat="1" ht="43.5" customHeight="1">
      <c r="A1" s="292" t="s">
        <v>1023</v>
      </c>
      <c r="B1" s="293"/>
      <c r="C1" s="293"/>
      <c r="D1" s="293"/>
      <c r="E1" s="293"/>
      <c r="F1" s="293"/>
      <c r="G1" s="293"/>
      <c r="H1" s="293"/>
      <c r="I1" s="293"/>
      <c r="J1" s="293"/>
      <c r="K1" s="293"/>
    </row>
    <row r="2" s="295" customFormat="1" ht="15.75">
      <c r="A2" s="295" t="s">
        <v>883</v>
      </c>
    </row>
    <row r="3" s="296" customFormat="1" ht="11.25">
      <c r="A3" s="296" t="s">
        <v>794</v>
      </c>
    </row>
    <row r="4" s="294" customFormat="1" ht="15">
      <c r="A4" s="297" t="s">
        <v>244</v>
      </c>
    </row>
    <row r="5" s="298" customFormat="1" ht="12">
      <c r="A5" s="298" t="s">
        <v>30</v>
      </c>
    </row>
    <row r="6" spans="1:11" ht="15">
      <c r="A6" s="299"/>
      <c r="B6" s="299"/>
      <c r="C6" s="299"/>
      <c r="D6" s="299"/>
      <c r="E6" s="299"/>
      <c r="F6" s="299"/>
      <c r="G6" s="299"/>
      <c r="H6" s="299"/>
      <c r="I6" s="299"/>
      <c r="J6" s="299"/>
      <c r="K6" s="299"/>
    </row>
    <row r="7" spans="1:4" s="314" customFormat="1" ht="12">
      <c r="A7" s="313" t="s">
        <v>242</v>
      </c>
      <c r="D7" s="315"/>
    </row>
    <row r="8" spans="1:11" s="314" customFormat="1" ht="12">
      <c r="A8" s="316"/>
      <c r="B8" s="317"/>
      <c r="C8" s="317"/>
      <c r="D8" s="317"/>
      <c r="E8" s="318"/>
      <c r="F8" s="317"/>
      <c r="G8" s="317"/>
      <c r="H8" s="317"/>
      <c r="I8" s="317"/>
      <c r="J8" s="317"/>
      <c r="K8" s="317"/>
    </row>
    <row r="9" spans="1:10" s="314" customFormat="1" ht="12">
      <c r="A9" s="316" t="s">
        <v>1069</v>
      </c>
      <c r="B9" s="317"/>
      <c r="C9" s="317"/>
      <c r="D9" s="317"/>
      <c r="E9" s="318"/>
      <c r="F9" s="317" t="s">
        <v>1070</v>
      </c>
      <c r="G9" s="317"/>
      <c r="H9" s="317"/>
      <c r="I9" s="317"/>
      <c r="J9" s="317"/>
    </row>
    <row r="10" spans="1:11" s="314" customFormat="1" ht="12">
      <c r="A10" s="317"/>
      <c r="B10" s="316" t="s">
        <v>243</v>
      </c>
      <c r="C10" s="317"/>
      <c r="D10" s="317"/>
      <c r="E10" s="318"/>
      <c r="F10" s="317"/>
      <c r="G10" s="316" t="s">
        <v>243</v>
      </c>
      <c r="H10" s="317"/>
      <c r="I10" s="317"/>
      <c r="J10" s="317"/>
      <c r="K10" s="317"/>
    </row>
    <row r="11" spans="1:11" s="314" customFormat="1" ht="12">
      <c r="A11" s="317"/>
      <c r="B11" s="317"/>
      <c r="C11" s="316" t="s">
        <v>245</v>
      </c>
      <c r="D11" s="317"/>
      <c r="E11" s="318"/>
      <c r="F11" s="317"/>
      <c r="G11" s="317"/>
      <c r="H11" s="316" t="s">
        <v>245</v>
      </c>
      <c r="I11" s="317"/>
      <c r="J11" s="317"/>
      <c r="K11" s="317" t="s">
        <v>246</v>
      </c>
    </row>
    <row r="12" spans="1:12" s="314" customFormat="1" ht="12.75" thickBot="1">
      <c r="A12" s="328"/>
      <c r="B12" s="328"/>
      <c r="C12" s="328"/>
      <c r="D12" s="329" t="s">
        <v>247</v>
      </c>
      <c r="E12" s="330" t="s">
        <v>248</v>
      </c>
      <c r="F12" s="328"/>
      <c r="G12" s="328"/>
      <c r="H12" s="328"/>
      <c r="I12" s="331" t="s">
        <v>247</v>
      </c>
      <c r="J12" s="328" t="s">
        <v>249</v>
      </c>
      <c r="K12" s="328" t="s">
        <v>250</v>
      </c>
      <c r="L12" s="327"/>
    </row>
    <row r="13" spans="1:11" s="314" customFormat="1" ht="12">
      <c r="A13" s="317"/>
      <c r="B13" s="317"/>
      <c r="C13" s="317"/>
      <c r="D13" s="336"/>
      <c r="E13" s="318"/>
      <c r="F13" s="317"/>
      <c r="G13" s="317"/>
      <c r="H13" s="317"/>
      <c r="I13" s="337"/>
      <c r="J13" s="317"/>
      <c r="K13" s="317"/>
    </row>
    <row r="14" spans="1:11" s="314" customFormat="1" ht="12">
      <c r="A14" s="317"/>
      <c r="B14" s="320" t="s">
        <v>251</v>
      </c>
      <c r="C14" s="320"/>
      <c r="D14" s="321"/>
      <c r="E14" s="318"/>
      <c r="F14" s="317"/>
      <c r="G14" s="322" t="s">
        <v>251</v>
      </c>
      <c r="H14" s="322"/>
      <c r="I14" s="322"/>
      <c r="J14" s="317" t="s">
        <v>252</v>
      </c>
      <c r="K14" s="317"/>
    </row>
    <row r="15" spans="1:11" s="314" customFormat="1" ht="12">
      <c r="A15" s="317"/>
      <c r="B15" s="320"/>
      <c r="C15" s="320"/>
      <c r="D15" s="321"/>
      <c r="E15" s="318"/>
      <c r="F15" s="317"/>
      <c r="G15" s="322"/>
      <c r="H15" s="322"/>
      <c r="I15" s="322"/>
      <c r="J15" s="317"/>
      <c r="K15" s="317"/>
    </row>
    <row r="16" spans="1:11" s="314" customFormat="1" ht="12">
      <c r="A16" s="323">
        <f>1</f>
        <v>1</v>
      </c>
      <c r="B16" s="322" t="s">
        <v>122</v>
      </c>
      <c r="C16" s="322"/>
      <c r="D16" s="322"/>
      <c r="E16" s="318"/>
      <c r="F16" s="323">
        <f>1</f>
        <v>1</v>
      </c>
      <c r="G16" s="322" t="s">
        <v>122</v>
      </c>
      <c r="H16" s="322"/>
      <c r="I16" s="322"/>
      <c r="J16" s="317"/>
      <c r="K16" s="317"/>
    </row>
    <row r="17" spans="1:11" s="314" customFormat="1" ht="12">
      <c r="A17" s="323">
        <f>1.1</f>
        <v>1.1</v>
      </c>
      <c r="B17" s="317"/>
      <c r="C17" s="322" t="s">
        <v>253</v>
      </c>
      <c r="D17" s="322"/>
      <c r="E17" s="318" t="s">
        <v>254</v>
      </c>
      <c r="F17" s="323">
        <f>1.1</f>
        <v>1.1</v>
      </c>
      <c r="G17" s="317"/>
      <c r="H17" s="322" t="s">
        <v>123</v>
      </c>
      <c r="I17" s="317"/>
      <c r="J17" s="317" t="s">
        <v>255</v>
      </c>
      <c r="K17" s="317" t="s">
        <v>256</v>
      </c>
    </row>
    <row r="18" spans="1:11" s="314" customFormat="1" ht="12">
      <c r="A18" s="323" t="s">
        <v>257</v>
      </c>
      <c r="B18" s="317"/>
      <c r="C18" s="317"/>
      <c r="D18" s="317" t="s">
        <v>258</v>
      </c>
      <c r="E18" s="318"/>
      <c r="F18" s="323" t="s">
        <v>257</v>
      </c>
      <c r="G18" s="317"/>
      <c r="H18" s="317"/>
      <c r="I18" s="317" t="s">
        <v>258</v>
      </c>
      <c r="J18" s="317"/>
      <c r="K18" s="317" t="s">
        <v>259</v>
      </c>
    </row>
    <row r="19" spans="1:11" s="314" customFormat="1" ht="12">
      <c r="A19" s="323" t="s">
        <v>260</v>
      </c>
      <c r="B19" s="317"/>
      <c r="C19" s="317"/>
      <c r="D19" s="317" t="s">
        <v>261</v>
      </c>
      <c r="E19" s="318"/>
      <c r="F19" s="323" t="s">
        <v>260</v>
      </c>
      <c r="G19" s="317"/>
      <c r="H19" s="317"/>
      <c r="I19" s="317" t="s">
        <v>261</v>
      </c>
      <c r="J19" s="317"/>
      <c r="K19" s="317" t="s">
        <v>259</v>
      </c>
    </row>
    <row r="20" spans="1:11" s="314" customFormat="1" ht="12">
      <c r="A20" s="323" t="s">
        <v>262</v>
      </c>
      <c r="B20" s="317"/>
      <c r="C20" s="317"/>
      <c r="D20" s="317" t="s">
        <v>263</v>
      </c>
      <c r="E20" s="318" t="s">
        <v>264</v>
      </c>
      <c r="F20" s="323" t="s">
        <v>262</v>
      </c>
      <c r="G20" s="317"/>
      <c r="H20" s="317"/>
      <c r="I20" s="317" t="s">
        <v>265</v>
      </c>
      <c r="J20" s="317"/>
      <c r="K20" s="317" t="s">
        <v>259</v>
      </c>
    </row>
    <row r="21" spans="1:11" s="314" customFormat="1" ht="12">
      <c r="A21" s="323" t="s">
        <v>266</v>
      </c>
      <c r="B21" s="317"/>
      <c r="C21" s="317"/>
      <c r="D21" s="317" t="s">
        <v>265</v>
      </c>
      <c r="E21" s="318"/>
      <c r="F21" s="323"/>
      <c r="G21" s="317"/>
      <c r="H21" s="317"/>
      <c r="I21" s="317"/>
      <c r="J21" s="317"/>
      <c r="K21" s="317" t="s">
        <v>259</v>
      </c>
    </row>
    <row r="22" spans="1:11" s="314" customFormat="1" ht="12">
      <c r="A22" s="323">
        <f>1.2</f>
        <v>1.2</v>
      </c>
      <c r="B22" s="317"/>
      <c r="C22" s="322" t="s">
        <v>267</v>
      </c>
      <c r="D22" s="317"/>
      <c r="E22" s="318"/>
      <c r="F22" s="323">
        <f>1.2</f>
        <v>1.2</v>
      </c>
      <c r="G22" s="317"/>
      <c r="H22" s="322" t="s">
        <v>267</v>
      </c>
      <c r="I22" s="317"/>
      <c r="J22" s="317"/>
      <c r="K22" s="317" t="s">
        <v>259</v>
      </c>
    </row>
    <row r="23" spans="1:11" s="314" customFormat="1" ht="12">
      <c r="A23" s="323" t="s">
        <v>268</v>
      </c>
      <c r="B23" s="317"/>
      <c r="C23" s="317"/>
      <c r="D23" s="317" t="s">
        <v>128</v>
      </c>
      <c r="E23" s="318"/>
      <c r="F23" s="323" t="s">
        <v>268</v>
      </c>
      <c r="G23" s="317"/>
      <c r="H23" s="317"/>
      <c r="I23" s="317" t="s">
        <v>128</v>
      </c>
      <c r="J23" s="317"/>
      <c r="K23" s="317" t="s">
        <v>259</v>
      </c>
    </row>
    <row r="24" spans="1:11" s="314" customFormat="1" ht="12">
      <c r="A24" s="323" t="s">
        <v>269</v>
      </c>
      <c r="B24" s="317"/>
      <c r="C24" s="317"/>
      <c r="D24" s="317" t="s">
        <v>129</v>
      </c>
      <c r="E24" s="318"/>
      <c r="F24" s="323" t="s">
        <v>269</v>
      </c>
      <c r="G24" s="317"/>
      <c r="H24" s="317"/>
      <c r="I24" s="317" t="s">
        <v>129</v>
      </c>
      <c r="J24" s="317"/>
      <c r="K24" s="317" t="s">
        <v>259</v>
      </c>
    </row>
    <row r="25" spans="1:11" s="314" customFormat="1" ht="12">
      <c r="A25" s="323" t="s">
        <v>270</v>
      </c>
      <c r="B25" s="317"/>
      <c r="C25" s="317"/>
      <c r="D25" s="317" t="s">
        <v>130</v>
      </c>
      <c r="E25" s="318"/>
      <c r="F25" s="323" t="s">
        <v>270</v>
      </c>
      <c r="G25" s="317"/>
      <c r="H25" s="317"/>
      <c r="I25" s="317" t="s">
        <v>130</v>
      </c>
      <c r="J25" s="317"/>
      <c r="K25" s="317" t="s">
        <v>259</v>
      </c>
    </row>
    <row r="26" spans="1:11" s="314" customFormat="1" ht="12">
      <c r="A26" s="323" t="s">
        <v>271</v>
      </c>
      <c r="B26" s="317"/>
      <c r="C26" s="317"/>
      <c r="D26" s="317" t="s">
        <v>131</v>
      </c>
      <c r="E26" s="318"/>
      <c r="F26" s="323" t="s">
        <v>271</v>
      </c>
      <c r="G26" s="317"/>
      <c r="H26" s="317"/>
      <c r="I26" s="317" t="s">
        <v>131</v>
      </c>
      <c r="J26" s="317"/>
      <c r="K26" s="317" t="s">
        <v>259</v>
      </c>
    </row>
    <row r="27" spans="1:11" s="314" customFormat="1" ht="12">
      <c r="A27" s="323">
        <f>1.3</f>
        <v>1.3</v>
      </c>
      <c r="B27" s="317"/>
      <c r="C27" s="322" t="s">
        <v>132</v>
      </c>
      <c r="D27" s="317"/>
      <c r="E27" s="318"/>
      <c r="F27" s="323">
        <f>1.3</f>
        <v>1.3</v>
      </c>
      <c r="G27" s="317"/>
      <c r="H27" s="322" t="s">
        <v>132</v>
      </c>
      <c r="I27" s="317"/>
      <c r="J27" s="317"/>
      <c r="K27" s="317" t="s">
        <v>259</v>
      </c>
    </row>
    <row r="28" spans="1:11" s="314" customFormat="1" ht="12">
      <c r="A28" s="323" t="s">
        <v>272</v>
      </c>
      <c r="B28" s="317"/>
      <c r="C28" s="317"/>
      <c r="D28" s="317" t="s">
        <v>273</v>
      </c>
      <c r="E28" s="318"/>
      <c r="F28" s="323" t="s">
        <v>272</v>
      </c>
      <c r="G28" s="317"/>
      <c r="H28" s="317"/>
      <c r="I28" s="317" t="s">
        <v>273</v>
      </c>
      <c r="J28" s="317"/>
      <c r="K28" s="317" t="s">
        <v>259</v>
      </c>
    </row>
    <row r="29" spans="1:11" s="314" customFormat="1" ht="12">
      <c r="A29" s="323" t="s">
        <v>274</v>
      </c>
      <c r="B29" s="317"/>
      <c r="C29" s="317"/>
      <c r="D29" s="317" t="s">
        <v>275</v>
      </c>
      <c r="E29" s="318"/>
      <c r="F29" s="323" t="s">
        <v>274</v>
      </c>
      <c r="G29" s="317"/>
      <c r="H29" s="317"/>
      <c r="I29" s="317" t="s">
        <v>275</v>
      </c>
      <c r="J29" s="317"/>
      <c r="K29" s="317" t="s">
        <v>259</v>
      </c>
    </row>
    <row r="30" spans="1:11" s="314" customFormat="1" ht="12">
      <c r="A30" s="323" t="s">
        <v>276</v>
      </c>
      <c r="B30" s="317"/>
      <c r="C30" s="317"/>
      <c r="D30" s="317" t="s">
        <v>135</v>
      </c>
      <c r="E30" s="318"/>
      <c r="F30" s="323" t="s">
        <v>276</v>
      </c>
      <c r="G30" s="317"/>
      <c r="H30" s="317"/>
      <c r="I30" s="317" t="s">
        <v>135</v>
      </c>
      <c r="J30" s="317"/>
      <c r="K30" s="317" t="s">
        <v>259</v>
      </c>
    </row>
    <row r="31" spans="1:11" s="314" customFormat="1" ht="12">
      <c r="A31" s="323" t="s">
        <v>277</v>
      </c>
      <c r="B31" s="317"/>
      <c r="C31" s="317"/>
      <c r="D31" s="317" t="s">
        <v>136</v>
      </c>
      <c r="E31" s="318"/>
      <c r="F31" s="323" t="s">
        <v>277</v>
      </c>
      <c r="G31" s="317"/>
      <c r="H31" s="317"/>
      <c r="I31" s="317" t="s">
        <v>136</v>
      </c>
      <c r="J31" s="317"/>
      <c r="K31" s="317" t="s">
        <v>259</v>
      </c>
    </row>
    <row r="32" spans="1:11" s="314" customFormat="1" ht="12">
      <c r="A32" s="323" t="s">
        <v>278</v>
      </c>
      <c r="B32" s="317"/>
      <c r="C32" s="317"/>
      <c r="D32" s="317" t="s">
        <v>279</v>
      </c>
      <c r="E32" s="318"/>
      <c r="F32" s="323" t="s">
        <v>278</v>
      </c>
      <c r="G32" s="317"/>
      <c r="H32" s="317"/>
      <c r="I32" s="317" t="s">
        <v>279</v>
      </c>
      <c r="J32" s="317"/>
      <c r="K32" s="317" t="s">
        <v>259</v>
      </c>
    </row>
    <row r="33" spans="1:11" s="314" customFormat="1" ht="12">
      <c r="A33" s="323" t="s">
        <v>280</v>
      </c>
      <c r="B33" s="317"/>
      <c r="C33" s="317"/>
      <c r="D33" s="317" t="s">
        <v>281</v>
      </c>
      <c r="E33" s="318"/>
      <c r="F33" s="323" t="s">
        <v>280</v>
      </c>
      <c r="G33" s="317"/>
      <c r="H33" s="317"/>
      <c r="I33" s="317" t="s">
        <v>281</v>
      </c>
      <c r="J33" s="317"/>
      <c r="K33" s="317" t="s">
        <v>259</v>
      </c>
    </row>
    <row r="34" spans="1:11" s="314" customFormat="1" ht="12">
      <c r="A34" s="323" t="s">
        <v>282</v>
      </c>
      <c r="B34" s="317"/>
      <c r="C34" s="317"/>
      <c r="D34" s="317" t="s">
        <v>283</v>
      </c>
      <c r="E34" s="318" t="s">
        <v>254</v>
      </c>
      <c r="F34" s="323" t="s">
        <v>282</v>
      </c>
      <c r="G34" s="317"/>
      <c r="H34" s="317"/>
      <c r="I34" s="317" t="s">
        <v>139</v>
      </c>
      <c r="J34" s="317" t="s">
        <v>254</v>
      </c>
      <c r="K34" s="317" t="s">
        <v>256</v>
      </c>
    </row>
    <row r="35" spans="1:11" s="314" customFormat="1" ht="12">
      <c r="A35" s="323">
        <f>1.4</f>
        <v>1.4</v>
      </c>
      <c r="B35" s="317"/>
      <c r="C35" s="322" t="s">
        <v>284</v>
      </c>
      <c r="D35" s="317"/>
      <c r="E35" s="318"/>
      <c r="F35" s="323">
        <f>1.4</f>
        <v>1.4</v>
      </c>
      <c r="G35" s="317"/>
      <c r="H35" s="322" t="s">
        <v>284</v>
      </c>
      <c r="I35" s="317"/>
      <c r="J35" s="317"/>
      <c r="K35" s="317" t="s">
        <v>259</v>
      </c>
    </row>
    <row r="36" spans="1:11" s="314" customFormat="1" ht="12">
      <c r="A36" s="323" t="s">
        <v>285</v>
      </c>
      <c r="B36" s="317"/>
      <c r="C36" s="317"/>
      <c r="D36" s="317" t="s">
        <v>286</v>
      </c>
      <c r="E36" s="318"/>
      <c r="F36" s="323" t="s">
        <v>285</v>
      </c>
      <c r="G36" s="317"/>
      <c r="H36" s="317"/>
      <c r="I36" s="317" t="s">
        <v>286</v>
      </c>
      <c r="J36" s="317"/>
      <c r="K36" s="317" t="s">
        <v>259</v>
      </c>
    </row>
    <row r="37" spans="1:11" s="314" customFormat="1" ht="12">
      <c r="A37" s="323" t="s">
        <v>287</v>
      </c>
      <c r="B37" s="317"/>
      <c r="C37" s="317"/>
      <c r="D37" s="317" t="s">
        <v>288</v>
      </c>
      <c r="E37" s="318" t="s">
        <v>289</v>
      </c>
      <c r="F37" s="323" t="s">
        <v>287</v>
      </c>
      <c r="G37" s="317"/>
      <c r="H37" s="317"/>
      <c r="I37" s="317" t="s">
        <v>290</v>
      </c>
      <c r="J37" s="317" t="s">
        <v>291</v>
      </c>
      <c r="K37" s="317" t="s">
        <v>292</v>
      </c>
    </row>
    <row r="38" spans="1:11" s="314" customFormat="1" ht="12">
      <c r="A38" s="323" t="s">
        <v>293</v>
      </c>
      <c r="B38" s="317"/>
      <c r="C38" s="317"/>
      <c r="D38" s="317" t="s">
        <v>294</v>
      </c>
      <c r="E38" s="318" t="s">
        <v>289</v>
      </c>
      <c r="F38" s="323"/>
      <c r="G38" s="317"/>
      <c r="H38" s="317"/>
      <c r="I38" s="317"/>
      <c r="J38" s="317"/>
      <c r="K38" s="317" t="s">
        <v>259</v>
      </c>
    </row>
    <row r="39" spans="1:11" s="314" customFormat="1" ht="12">
      <c r="A39" s="323">
        <f>1.5</f>
        <v>1.5</v>
      </c>
      <c r="B39" s="317"/>
      <c r="C39" s="322" t="s">
        <v>295</v>
      </c>
      <c r="D39" s="317"/>
      <c r="E39" s="318"/>
      <c r="F39" s="323">
        <f>1.5</f>
        <v>1.5</v>
      </c>
      <c r="G39" s="317"/>
      <c r="H39" s="322" t="s">
        <v>295</v>
      </c>
      <c r="I39" s="317"/>
      <c r="J39" s="317"/>
      <c r="K39" s="317" t="s">
        <v>259</v>
      </c>
    </row>
    <row r="40" spans="1:11" s="314" customFormat="1" ht="12">
      <c r="A40" s="323" t="s">
        <v>296</v>
      </c>
      <c r="B40" s="317"/>
      <c r="C40" s="317"/>
      <c r="D40" s="317" t="s">
        <v>297</v>
      </c>
      <c r="E40" s="318"/>
      <c r="F40" s="323" t="s">
        <v>296</v>
      </c>
      <c r="G40" s="317"/>
      <c r="H40" s="317"/>
      <c r="I40" s="317" t="s">
        <v>297</v>
      </c>
      <c r="J40" s="317"/>
      <c r="K40" s="317" t="s">
        <v>259</v>
      </c>
    </row>
    <row r="41" spans="1:11" s="314" customFormat="1" ht="12">
      <c r="A41" s="323" t="s">
        <v>298</v>
      </c>
      <c r="B41" s="317"/>
      <c r="C41" s="317"/>
      <c r="D41" s="317" t="s">
        <v>299</v>
      </c>
      <c r="E41" s="318" t="s">
        <v>300</v>
      </c>
      <c r="F41" s="323" t="s">
        <v>298</v>
      </c>
      <c r="G41" s="317"/>
      <c r="H41" s="317"/>
      <c r="I41" s="317" t="s">
        <v>301</v>
      </c>
      <c r="J41" s="317"/>
      <c r="K41" s="317" t="s">
        <v>259</v>
      </c>
    </row>
    <row r="42" spans="1:11" s="314" customFormat="1" ht="12">
      <c r="A42" s="323" t="s">
        <v>302</v>
      </c>
      <c r="B42" s="317"/>
      <c r="C42" s="317"/>
      <c r="D42" s="317" t="s">
        <v>301</v>
      </c>
      <c r="E42" s="318"/>
      <c r="F42" s="323" t="s">
        <v>302</v>
      </c>
      <c r="G42" s="317"/>
      <c r="H42" s="317"/>
      <c r="I42" s="317" t="s">
        <v>303</v>
      </c>
      <c r="J42" s="317" t="s">
        <v>304</v>
      </c>
      <c r="K42" s="317" t="s">
        <v>256</v>
      </c>
    </row>
    <row r="43" spans="1:11" s="314" customFormat="1" ht="12">
      <c r="A43" s="323">
        <f>1.6</f>
        <v>1.6</v>
      </c>
      <c r="B43" s="317"/>
      <c r="C43" s="322" t="s">
        <v>305</v>
      </c>
      <c r="D43" s="317"/>
      <c r="E43" s="318"/>
      <c r="F43" s="323">
        <f>1.6</f>
        <v>1.6</v>
      </c>
      <c r="G43" s="317"/>
      <c r="H43" s="322" t="s">
        <v>305</v>
      </c>
      <c r="I43" s="317"/>
      <c r="J43" s="317"/>
      <c r="K43" s="317" t="s">
        <v>259</v>
      </c>
    </row>
    <row r="44" spans="1:11" s="314" customFormat="1" ht="12">
      <c r="A44" s="323" t="s">
        <v>306</v>
      </c>
      <c r="B44" s="317"/>
      <c r="C44" s="317"/>
      <c r="D44" s="317" t="s">
        <v>307</v>
      </c>
      <c r="E44" s="318"/>
      <c r="F44" s="323" t="s">
        <v>306</v>
      </c>
      <c r="G44" s="317"/>
      <c r="H44" s="317"/>
      <c r="I44" s="317" t="s">
        <v>307</v>
      </c>
      <c r="J44" s="317"/>
      <c r="K44" s="317" t="s">
        <v>259</v>
      </c>
    </row>
    <row r="45" spans="1:11" s="314" customFormat="1" ht="12">
      <c r="A45" s="323" t="s">
        <v>308</v>
      </c>
      <c r="B45" s="317"/>
      <c r="C45" s="317"/>
      <c r="D45" s="317" t="s">
        <v>309</v>
      </c>
      <c r="E45" s="318"/>
      <c r="F45" s="323" t="s">
        <v>308</v>
      </c>
      <c r="G45" s="317"/>
      <c r="H45" s="317"/>
      <c r="I45" s="317" t="s">
        <v>309</v>
      </c>
      <c r="J45" s="317"/>
      <c r="K45" s="317" t="s">
        <v>259</v>
      </c>
    </row>
    <row r="46" spans="1:11" s="314" customFormat="1" ht="12">
      <c r="A46" s="323" t="s">
        <v>310</v>
      </c>
      <c r="B46" s="317"/>
      <c r="C46" s="317"/>
      <c r="D46" s="317" t="s">
        <v>311</v>
      </c>
      <c r="E46" s="318" t="s">
        <v>254</v>
      </c>
      <c r="F46" s="323" t="s">
        <v>310</v>
      </c>
      <c r="G46" s="317"/>
      <c r="H46" s="317"/>
      <c r="I46" s="317" t="s">
        <v>312</v>
      </c>
      <c r="J46" s="317" t="s">
        <v>254</v>
      </c>
      <c r="K46" s="317" t="s">
        <v>256</v>
      </c>
    </row>
    <row r="47" spans="1:11" s="314" customFormat="1" ht="12">
      <c r="A47" s="323">
        <f>1.7</f>
        <v>1.7</v>
      </c>
      <c r="B47" s="317"/>
      <c r="C47" s="322" t="s">
        <v>313</v>
      </c>
      <c r="D47" s="317"/>
      <c r="E47" s="318"/>
      <c r="F47" s="323">
        <f>1.7</f>
        <v>1.7</v>
      </c>
      <c r="G47" s="317"/>
      <c r="H47" s="322" t="s">
        <v>313</v>
      </c>
      <c r="I47" s="317"/>
      <c r="J47" s="317"/>
      <c r="K47" s="317" t="s">
        <v>259</v>
      </c>
    </row>
    <row r="48" spans="1:11" s="314" customFormat="1" ht="12">
      <c r="A48" s="323" t="s">
        <v>314</v>
      </c>
      <c r="B48" s="317"/>
      <c r="C48" s="317"/>
      <c r="D48" s="317" t="s">
        <v>315</v>
      </c>
      <c r="E48" s="318" t="s">
        <v>254</v>
      </c>
      <c r="F48" s="323" t="s">
        <v>314</v>
      </c>
      <c r="G48" s="317"/>
      <c r="H48" s="317"/>
      <c r="I48" s="317" t="s">
        <v>316</v>
      </c>
      <c r="J48" s="317" t="s">
        <v>254</v>
      </c>
      <c r="K48" s="317" t="s">
        <v>256</v>
      </c>
    </row>
    <row r="49" spans="1:11" s="314" customFormat="1" ht="12">
      <c r="A49" s="323" t="s">
        <v>317</v>
      </c>
      <c r="B49" s="317"/>
      <c r="C49" s="317"/>
      <c r="D49" s="317" t="s">
        <v>318</v>
      </c>
      <c r="E49" s="318" t="s">
        <v>254</v>
      </c>
      <c r="F49" s="323" t="s">
        <v>317</v>
      </c>
      <c r="G49" s="317"/>
      <c r="H49" s="317"/>
      <c r="I49" s="317" t="s">
        <v>319</v>
      </c>
      <c r="J49" s="317" t="s">
        <v>254</v>
      </c>
      <c r="K49" s="317" t="s">
        <v>256</v>
      </c>
    </row>
    <row r="50" spans="1:11" s="314" customFormat="1" ht="12">
      <c r="A50" s="323">
        <f>1.8</f>
        <v>1.8</v>
      </c>
      <c r="B50" s="317"/>
      <c r="C50" s="322" t="s">
        <v>149</v>
      </c>
      <c r="D50" s="317"/>
      <c r="E50" s="318"/>
      <c r="F50" s="323">
        <f>1.8</f>
        <v>1.8</v>
      </c>
      <c r="G50" s="317"/>
      <c r="H50" s="322" t="s">
        <v>149</v>
      </c>
      <c r="I50" s="317"/>
      <c r="J50" s="317"/>
      <c r="K50" s="317" t="s">
        <v>259</v>
      </c>
    </row>
    <row r="51" spans="1:11" s="314" customFormat="1" ht="12">
      <c r="A51" s="323" t="s">
        <v>320</v>
      </c>
      <c r="B51" s="317"/>
      <c r="C51" s="317"/>
      <c r="D51" s="317" t="s">
        <v>150</v>
      </c>
      <c r="E51" s="318"/>
      <c r="F51" s="323" t="s">
        <v>320</v>
      </c>
      <c r="G51" s="317"/>
      <c r="H51" s="317"/>
      <c r="I51" s="317" t="s">
        <v>150</v>
      </c>
      <c r="J51" s="317"/>
      <c r="K51" s="317" t="s">
        <v>259</v>
      </c>
    </row>
    <row r="52" spans="1:11" s="314" customFormat="1" ht="12">
      <c r="A52" s="323" t="s">
        <v>321</v>
      </c>
      <c r="B52" s="317"/>
      <c r="C52" s="317"/>
      <c r="D52" s="317" t="s">
        <v>322</v>
      </c>
      <c r="E52" s="318" t="s">
        <v>323</v>
      </c>
      <c r="F52" s="323" t="s">
        <v>321</v>
      </c>
      <c r="G52" s="317"/>
      <c r="H52" s="317"/>
      <c r="I52" s="317" t="s">
        <v>151</v>
      </c>
      <c r="J52" s="317"/>
      <c r="K52" s="317" t="s">
        <v>259</v>
      </c>
    </row>
    <row r="53" spans="1:11" s="314" customFormat="1" ht="12">
      <c r="A53" s="323" t="s">
        <v>324</v>
      </c>
      <c r="B53" s="317"/>
      <c r="C53" s="317"/>
      <c r="D53" s="317" t="s">
        <v>151</v>
      </c>
      <c r="E53" s="318"/>
      <c r="F53" s="323" t="s">
        <v>324</v>
      </c>
      <c r="G53" s="317"/>
      <c r="H53" s="317"/>
      <c r="I53" s="317" t="s">
        <v>152</v>
      </c>
      <c r="J53" s="317"/>
      <c r="K53" s="317" t="s">
        <v>259</v>
      </c>
    </row>
    <row r="54" spans="1:11" s="314" customFormat="1" ht="12">
      <c r="A54" s="323" t="s">
        <v>325</v>
      </c>
      <c r="B54" s="317"/>
      <c r="C54" s="317"/>
      <c r="D54" s="317" t="s">
        <v>152</v>
      </c>
      <c r="E54" s="318"/>
      <c r="F54" s="323" t="s">
        <v>325</v>
      </c>
      <c r="G54" s="317"/>
      <c r="H54" s="317"/>
      <c r="I54" s="317" t="s">
        <v>326</v>
      </c>
      <c r="J54" s="317" t="s">
        <v>327</v>
      </c>
      <c r="K54" s="317" t="s">
        <v>292</v>
      </c>
    </row>
    <row r="55" spans="1:11" s="314" customFormat="1" ht="12">
      <c r="A55" s="323" t="s">
        <v>328</v>
      </c>
      <c r="B55" s="317"/>
      <c r="C55" s="317"/>
      <c r="D55" s="317" t="s">
        <v>329</v>
      </c>
      <c r="E55" s="318" t="s">
        <v>323</v>
      </c>
      <c r="F55" s="323" t="s">
        <v>328</v>
      </c>
      <c r="G55" s="317"/>
      <c r="H55" s="317"/>
      <c r="I55" s="317" t="s">
        <v>154</v>
      </c>
      <c r="J55" s="317" t="s">
        <v>330</v>
      </c>
      <c r="K55" s="317" t="s">
        <v>292</v>
      </c>
    </row>
    <row r="56" spans="1:11" s="314" customFormat="1" ht="12">
      <c r="A56" s="323" t="s">
        <v>331</v>
      </c>
      <c r="B56" s="317"/>
      <c r="C56" s="317"/>
      <c r="D56" s="317" t="s">
        <v>332</v>
      </c>
      <c r="E56" s="318" t="s">
        <v>264</v>
      </c>
      <c r="F56" s="323" t="s">
        <v>331</v>
      </c>
      <c r="G56" s="317"/>
      <c r="H56" s="317"/>
      <c r="I56" s="317" t="s">
        <v>155</v>
      </c>
      <c r="J56" s="317" t="s">
        <v>333</v>
      </c>
      <c r="K56" s="317" t="s">
        <v>256</v>
      </c>
    </row>
    <row r="57" spans="1:11" s="314" customFormat="1" ht="12">
      <c r="A57" s="323" t="s">
        <v>334</v>
      </c>
      <c r="B57" s="317"/>
      <c r="C57" s="317"/>
      <c r="D57" s="317" t="s">
        <v>335</v>
      </c>
      <c r="E57" s="318" t="s">
        <v>264</v>
      </c>
      <c r="F57" s="323"/>
      <c r="G57" s="317"/>
      <c r="H57" s="317"/>
      <c r="I57" s="317"/>
      <c r="J57" s="317"/>
      <c r="K57" s="317" t="s">
        <v>259</v>
      </c>
    </row>
    <row r="58" spans="1:11" s="314" customFormat="1" ht="12">
      <c r="A58" s="323" t="s">
        <v>336</v>
      </c>
      <c r="B58" s="317"/>
      <c r="C58" s="317"/>
      <c r="D58" s="317" t="s">
        <v>149</v>
      </c>
      <c r="E58" s="318" t="s">
        <v>337</v>
      </c>
      <c r="F58" s="323"/>
      <c r="G58" s="317"/>
      <c r="H58" s="317"/>
      <c r="I58" s="317"/>
      <c r="J58" s="317"/>
      <c r="K58" s="317" t="s">
        <v>259</v>
      </c>
    </row>
    <row r="59" spans="1:11" s="314" customFormat="1" ht="12">
      <c r="A59" s="323"/>
      <c r="B59" s="317"/>
      <c r="C59" s="317"/>
      <c r="D59" s="317"/>
      <c r="E59" s="318"/>
      <c r="F59" s="323"/>
      <c r="G59" s="317"/>
      <c r="H59" s="317"/>
      <c r="I59" s="317"/>
      <c r="J59" s="317"/>
      <c r="K59" s="317"/>
    </row>
    <row r="60" spans="1:11" s="314" customFormat="1" ht="12">
      <c r="A60" s="323"/>
      <c r="B60" s="317"/>
      <c r="C60" s="317"/>
      <c r="D60" s="317"/>
      <c r="E60" s="318"/>
      <c r="F60" s="323"/>
      <c r="G60" s="317"/>
      <c r="H60" s="317"/>
      <c r="I60" s="317"/>
      <c r="J60" s="317"/>
      <c r="K60" s="317"/>
    </row>
    <row r="61" spans="1:11" s="314" customFormat="1" ht="12">
      <c r="A61" s="323">
        <f>2</f>
        <v>2</v>
      </c>
      <c r="B61" s="322" t="s">
        <v>338</v>
      </c>
      <c r="C61" s="317"/>
      <c r="D61" s="317"/>
      <c r="E61" s="318"/>
      <c r="F61" s="323">
        <f>2</f>
        <v>2</v>
      </c>
      <c r="G61" s="322" t="s">
        <v>338</v>
      </c>
      <c r="H61" s="317"/>
      <c r="I61" s="317"/>
      <c r="J61" s="317"/>
      <c r="K61" s="317" t="s">
        <v>259</v>
      </c>
    </row>
    <row r="62" spans="1:11" s="314" customFormat="1" ht="12">
      <c r="A62" s="323">
        <f>2.1</f>
        <v>2.1</v>
      </c>
      <c r="B62" s="317"/>
      <c r="C62" s="322" t="s">
        <v>339</v>
      </c>
      <c r="D62" s="317"/>
      <c r="E62" s="318" t="s">
        <v>340</v>
      </c>
      <c r="F62" s="323">
        <f>2.1</f>
        <v>2.1</v>
      </c>
      <c r="G62" s="317"/>
      <c r="H62" s="322" t="s">
        <v>164</v>
      </c>
      <c r="I62" s="317"/>
      <c r="J62" s="317" t="s">
        <v>341</v>
      </c>
      <c r="K62" s="317" t="s">
        <v>292</v>
      </c>
    </row>
    <row r="63" spans="1:11" s="314" customFormat="1" ht="12">
      <c r="A63" s="323" t="s">
        <v>342</v>
      </c>
      <c r="B63" s="317"/>
      <c r="C63" s="317"/>
      <c r="D63" s="317" t="s">
        <v>343</v>
      </c>
      <c r="E63" s="318" t="s">
        <v>344</v>
      </c>
      <c r="F63" s="323" t="s">
        <v>342</v>
      </c>
      <c r="G63" s="317"/>
      <c r="H63" s="317"/>
      <c r="I63" s="317" t="s">
        <v>165</v>
      </c>
      <c r="J63" s="317" t="s">
        <v>345</v>
      </c>
      <c r="K63" s="317" t="s">
        <v>292</v>
      </c>
    </row>
    <row r="64" spans="1:11" s="314" customFormat="1" ht="12">
      <c r="A64" s="323" t="s">
        <v>346</v>
      </c>
      <c r="B64" s="317"/>
      <c r="C64" s="317"/>
      <c r="D64" s="317" t="s">
        <v>347</v>
      </c>
      <c r="E64" s="318" t="s">
        <v>344</v>
      </c>
      <c r="F64" s="323" t="s">
        <v>346</v>
      </c>
      <c r="G64" s="317"/>
      <c r="H64" s="317"/>
      <c r="I64" s="317" t="s">
        <v>348</v>
      </c>
      <c r="J64" s="317"/>
      <c r="K64" s="317" t="s">
        <v>259</v>
      </c>
    </row>
    <row r="65" spans="1:11" s="314" customFormat="1" ht="12">
      <c r="A65" s="323" t="s">
        <v>349</v>
      </c>
      <c r="B65" s="317"/>
      <c r="C65" s="317"/>
      <c r="D65" s="317" t="s">
        <v>348</v>
      </c>
      <c r="E65" s="318"/>
      <c r="F65" s="323" t="s">
        <v>349</v>
      </c>
      <c r="G65" s="317"/>
      <c r="H65" s="317"/>
      <c r="I65" s="317" t="s">
        <v>350</v>
      </c>
      <c r="J65" s="317"/>
      <c r="K65" s="317" t="s">
        <v>259</v>
      </c>
    </row>
    <row r="66" spans="1:11" s="314" customFormat="1" ht="12">
      <c r="A66" s="323" t="s">
        <v>351</v>
      </c>
      <c r="B66" s="317"/>
      <c r="C66" s="317"/>
      <c r="D66" s="317" t="s">
        <v>350</v>
      </c>
      <c r="E66" s="318"/>
      <c r="F66" s="323"/>
      <c r="G66" s="317"/>
      <c r="H66" s="317"/>
      <c r="I66" s="317"/>
      <c r="J66" s="317"/>
      <c r="K66" s="317" t="s">
        <v>259</v>
      </c>
    </row>
    <row r="67" spans="1:11" s="314" customFormat="1" ht="12">
      <c r="A67" s="323" t="s">
        <v>352</v>
      </c>
      <c r="B67" s="317"/>
      <c r="C67" s="317"/>
      <c r="D67" s="317" t="s">
        <v>353</v>
      </c>
      <c r="E67" s="318" t="s">
        <v>354</v>
      </c>
      <c r="F67" s="323"/>
      <c r="G67" s="317"/>
      <c r="H67" s="317"/>
      <c r="I67" s="317"/>
      <c r="J67" s="317"/>
      <c r="K67" s="317" t="s">
        <v>259</v>
      </c>
    </row>
    <row r="68" spans="1:11" s="314" customFormat="1" ht="12">
      <c r="A68" s="323">
        <f>2.2</f>
        <v>2.2</v>
      </c>
      <c r="B68" s="317"/>
      <c r="C68" s="322" t="s">
        <v>355</v>
      </c>
      <c r="D68" s="317"/>
      <c r="E68" s="318" t="s">
        <v>356</v>
      </c>
      <c r="F68" s="323">
        <f>2.2</f>
        <v>2.2</v>
      </c>
      <c r="G68" s="317"/>
      <c r="H68" s="322" t="s">
        <v>167</v>
      </c>
      <c r="I68" s="317"/>
      <c r="J68" s="317" t="s">
        <v>357</v>
      </c>
      <c r="K68" s="317" t="s">
        <v>292</v>
      </c>
    </row>
    <row r="69" spans="1:11" s="314" customFormat="1" ht="12">
      <c r="A69" s="323" t="s">
        <v>358</v>
      </c>
      <c r="B69" s="317"/>
      <c r="C69" s="317"/>
      <c r="D69" s="317" t="s">
        <v>359</v>
      </c>
      <c r="E69" s="318" t="s">
        <v>360</v>
      </c>
      <c r="F69" s="323" t="s">
        <v>358</v>
      </c>
      <c r="G69" s="317"/>
      <c r="H69" s="317"/>
      <c r="I69" s="317" t="s">
        <v>168</v>
      </c>
      <c r="J69" s="317" t="s">
        <v>361</v>
      </c>
      <c r="K69" s="317" t="s">
        <v>292</v>
      </c>
    </row>
    <row r="70" spans="1:11" s="314" customFormat="1" ht="12">
      <c r="A70" s="323" t="s">
        <v>362</v>
      </c>
      <c r="B70" s="317"/>
      <c r="C70" s="317"/>
      <c r="D70" s="317" t="s">
        <v>363</v>
      </c>
      <c r="E70" s="318" t="s">
        <v>360</v>
      </c>
      <c r="F70" s="323" t="s">
        <v>362</v>
      </c>
      <c r="G70" s="317"/>
      <c r="H70" s="317"/>
      <c r="I70" s="317" t="s">
        <v>364</v>
      </c>
      <c r="J70" s="317"/>
      <c r="K70" s="317" t="s">
        <v>259</v>
      </c>
    </row>
    <row r="71" spans="1:11" s="314" customFormat="1" ht="12">
      <c r="A71" s="323" t="s">
        <v>365</v>
      </c>
      <c r="B71" s="317"/>
      <c r="C71" s="317"/>
      <c r="D71" s="317" t="s">
        <v>364</v>
      </c>
      <c r="E71" s="318"/>
      <c r="F71" s="323"/>
      <c r="G71" s="317"/>
      <c r="H71" s="317"/>
      <c r="I71" s="317"/>
      <c r="J71" s="317"/>
      <c r="K71" s="317" t="s">
        <v>259</v>
      </c>
    </row>
    <row r="72" spans="1:11" s="314" customFormat="1" ht="12">
      <c r="A72" s="323" t="s">
        <v>366</v>
      </c>
      <c r="B72" s="317"/>
      <c r="C72" s="317"/>
      <c r="D72" s="317" t="s">
        <v>367</v>
      </c>
      <c r="E72" s="318" t="s">
        <v>368</v>
      </c>
      <c r="F72" s="323">
        <f>2.3</f>
        <v>2.3</v>
      </c>
      <c r="G72" s="317"/>
      <c r="H72" s="322" t="s">
        <v>369</v>
      </c>
      <c r="I72" s="317"/>
      <c r="J72" s="317" t="s">
        <v>370</v>
      </c>
      <c r="K72" s="317" t="s">
        <v>292</v>
      </c>
    </row>
    <row r="73" spans="1:11" s="314" customFormat="1" ht="12">
      <c r="A73" s="323">
        <f>2.3</f>
        <v>2.3</v>
      </c>
      <c r="B73" s="317"/>
      <c r="C73" s="322" t="s">
        <v>371</v>
      </c>
      <c r="D73" s="317"/>
      <c r="E73" s="318" t="s">
        <v>372</v>
      </c>
      <c r="F73" s="323" t="s">
        <v>373</v>
      </c>
      <c r="G73" s="317"/>
      <c r="H73" s="317"/>
      <c r="I73" s="317" t="s">
        <v>353</v>
      </c>
      <c r="J73" s="317" t="s">
        <v>374</v>
      </c>
      <c r="K73" s="317" t="s">
        <v>256</v>
      </c>
    </row>
    <row r="74" spans="1:11" s="314" customFormat="1" ht="12">
      <c r="A74" s="323" t="s">
        <v>373</v>
      </c>
      <c r="B74" s="317"/>
      <c r="C74" s="317"/>
      <c r="D74" s="317" t="s">
        <v>371</v>
      </c>
      <c r="E74" s="318" t="s">
        <v>375</v>
      </c>
      <c r="F74" s="323" t="s">
        <v>376</v>
      </c>
      <c r="G74" s="317"/>
      <c r="H74" s="317"/>
      <c r="I74" s="317" t="s">
        <v>367</v>
      </c>
      <c r="J74" s="317" t="s">
        <v>377</v>
      </c>
      <c r="K74" s="317" t="s">
        <v>256</v>
      </c>
    </row>
    <row r="75" spans="1:11" s="314" customFormat="1" ht="12">
      <c r="A75" s="323">
        <f>2.4</f>
        <v>2.4</v>
      </c>
      <c r="B75" s="317"/>
      <c r="C75" s="322" t="s">
        <v>171</v>
      </c>
      <c r="D75" s="317"/>
      <c r="E75" s="318"/>
      <c r="F75" s="323">
        <f>2.4</f>
        <v>2.4</v>
      </c>
      <c r="G75" s="317"/>
      <c r="H75" s="322" t="s">
        <v>171</v>
      </c>
      <c r="I75" s="317"/>
      <c r="J75" s="317"/>
      <c r="K75" s="317" t="s">
        <v>259</v>
      </c>
    </row>
    <row r="76" spans="1:11" s="314" customFormat="1" ht="12">
      <c r="A76" s="323" t="s">
        <v>378</v>
      </c>
      <c r="B76" s="317"/>
      <c r="C76" s="317"/>
      <c r="D76" s="317" t="s">
        <v>172</v>
      </c>
      <c r="E76" s="318"/>
      <c r="F76" s="323" t="s">
        <v>378</v>
      </c>
      <c r="G76" s="317"/>
      <c r="H76" s="317"/>
      <c r="I76" s="317" t="s">
        <v>172</v>
      </c>
      <c r="J76" s="317"/>
      <c r="K76" s="317" t="s">
        <v>259</v>
      </c>
    </row>
    <row r="77" spans="1:11" s="314" customFormat="1" ht="12">
      <c r="A77" s="323" t="s">
        <v>379</v>
      </c>
      <c r="B77" s="317"/>
      <c r="C77" s="317"/>
      <c r="D77" s="317" t="s">
        <v>173</v>
      </c>
      <c r="E77" s="318"/>
      <c r="F77" s="323" t="s">
        <v>379</v>
      </c>
      <c r="G77" s="317"/>
      <c r="H77" s="317"/>
      <c r="I77" s="317" t="s">
        <v>173</v>
      </c>
      <c r="J77" s="317"/>
      <c r="K77" s="317" t="s">
        <v>259</v>
      </c>
    </row>
    <row r="78" spans="1:11" s="314" customFormat="1" ht="12">
      <c r="A78" s="323" t="s">
        <v>380</v>
      </c>
      <c r="B78" s="317"/>
      <c r="C78" s="317"/>
      <c r="D78" s="317" t="s">
        <v>174</v>
      </c>
      <c r="E78" s="318"/>
      <c r="F78" s="323" t="s">
        <v>380</v>
      </c>
      <c r="G78" s="317"/>
      <c r="H78" s="317"/>
      <c r="I78" s="317" t="s">
        <v>174</v>
      </c>
      <c r="J78" s="317"/>
      <c r="K78" s="317" t="s">
        <v>259</v>
      </c>
    </row>
    <row r="79" spans="1:11" s="314" customFormat="1" ht="12">
      <c r="A79" s="323">
        <f>2.5</f>
        <v>2.5</v>
      </c>
      <c r="B79" s="317"/>
      <c r="C79" s="322" t="s">
        <v>381</v>
      </c>
      <c r="D79" s="317"/>
      <c r="E79" s="318" t="s">
        <v>372</v>
      </c>
      <c r="F79" s="323">
        <f>2.5</f>
        <v>2.5</v>
      </c>
      <c r="G79" s="317"/>
      <c r="H79" s="322" t="s">
        <v>382</v>
      </c>
      <c r="I79" s="317"/>
      <c r="J79" s="317" t="s">
        <v>383</v>
      </c>
      <c r="K79" s="317" t="s">
        <v>384</v>
      </c>
    </row>
    <row r="80" spans="1:11" s="314" customFormat="1" ht="12">
      <c r="A80" s="323" t="s">
        <v>385</v>
      </c>
      <c r="B80" s="317"/>
      <c r="C80" s="317"/>
      <c r="D80" s="317" t="s">
        <v>381</v>
      </c>
      <c r="E80" s="318" t="s">
        <v>386</v>
      </c>
      <c r="F80" s="323" t="s">
        <v>385</v>
      </c>
      <c r="G80" s="317"/>
      <c r="H80" s="317"/>
      <c r="I80" s="317" t="s">
        <v>387</v>
      </c>
      <c r="J80" s="317" t="s">
        <v>388</v>
      </c>
      <c r="K80" s="317" t="s">
        <v>384</v>
      </c>
    </row>
    <row r="81" spans="1:11" s="314" customFormat="1" ht="12">
      <c r="A81" s="317"/>
      <c r="B81" s="317"/>
      <c r="C81" s="317"/>
      <c r="D81" s="317"/>
      <c r="E81" s="318"/>
      <c r="F81" s="317" t="s">
        <v>389</v>
      </c>
      <c r="G81" s="317"/>
      <c r="H81" s="317"/>
      <c r="I81" s="323" t="s">
        <v>371</v>
      </c>
      <c r="J81" s="317" t="s">
        <v>390</v>
      </c>
      <c r="K81" s="317" t="s">
        <v>256</v>
      </c>
    </row>
    <row r="82" spans="1:11" s="314" customFormat="1" ht="12">
      <c r="A82" s="317"/>
      <c r="B82" s="317"/>
      <c r="C82" s="317"/>
      <c r="D82" s="317"/>
      <c r="E82" s="318"/>
      <c r="F82" s="317" t="s">
        <v>391</v>
      </c>
      <c r="G82" s="317"/>
      <c r="H82" s="317"/>
      <c r="I82" s="323" t="s">
        <v>392</v>
      </c>
      <c r="J82" s="317" t="s">
        <v>393</v>
      </c>
      <c r="K82" s="317" t="s">
        <v>256</v>
      </c>
    </row>
    <row r="83" spans="1:11" s="314" customFormat="1" ht="12">
      <c r="A83" s="317"/>
      <c r="B83" s="317"/>
      <c r="C83" s="317"/>
      <c r="D83" s="317"/>
      <c r="E83" s="318"/>
      <c r="F83" s="317"/>
      <c r="G83" s="317"/>
      <c r="H83" s="317"/>
      <c r="I83" s="323"/>
      <c r="J83" s="317"/>
      <c r="K83" s="317"/>
    </row>
    <row r="84" spans="1:11" s="314" customFormat="1" ht="12">
      <c r="A84" s="317"/>
      <c r="B84" s="317"/>
      <c r="C84" s="317"/>
      <c r="D84" s="317"/>
      <c r="E84" s="318"/>
      <c r="F84" s="317"/>
      <c r="G84" s="317"/>
      <c r="H84" s="317"/>
      <c r="I84" s="323"/>
      <c r="J84" s="317"/>
      <c r="K84" s="317"/>
    </row>
    <row r="85" spans="1:11" s="314" customFormat="1" ht="12">
      <c r="A85" s="323">
        <f>3</f>
        <v>3</v>
      </c>
      <c r="B85" s="322" t="s">
        <v>178</v>
      </c>
      <c r="C85" s="317"/>
      <c r="D85" s="317"/>
      <c r="E85" s="318"/>
      <c r="F85" s="323">
        <f>3</f>
        <v>3</v>
      </c>
      <c r="G85" s="322" t="s">
        <v>178</v>
      </c>
      <c r="H85" s="317"/>
      <c r="I85" s="317"/>
      <c r="J85" s="317" t="s">
        <v>394</v>
      </c>
      <c r="K85" s="317" t="s">
        <v>256</v>
      </c>
    </row>
    <row r="86" spans="1:11" s="314" customFormat="1" ht="12">
      <c r="A86" s="323">
        <f>3.1</f>
        <v>3.1</v>
      </c>
      <c r="B86" s="317"/>
      <c r="C86" s="322" t="s">
        <v>179</v>
      </c>
      <c r="D86" s="317"/>
      <c r="E86" s="318"/>
      <c r="F86" s="323">
        <f>3.1</f>
        <v>3.1</v>
      </c>
      <c r="G86" s="317"/>
      <c r="H86" s="322" t="s">
        <v>179</v>
      </c>
      <c r="I86" s="317"/>
      <c r="J86" s="317"/>
      <c r="K86" s="317" t="s">
        <v>259</v>
      </c>
    </row>
    <row r="87" spans="1:11" s="314" customFormat="1" ht="12">
      <c r="A87" s="323" t="s">
        <v>395</v>
      </c>
      <c r="B87" s="317"/>
      <c r="C87" s="317"/>
      <c r="D87" s="317" t="s">
        <v>1215</v>
      </c>
      <c r="E87" s="318"/>
      <c r="F87" s="323" t="s">
        <v>395</v>
      </c>
      <c r="G87" s="317"/>
      <c r="H87" s="317"/>
      <c r="I87" s="317" t="s">
        <v>1215</v>
      </c>
      <c r="J87" s="317"/>
      <c r="K87" s="317" t="s">
        <v>259</v>
      </c>
    </row>
    <row r="88" spans="1:11" s="314" customFormat="1" ht="12">
      <c r="A88" s="323" t="s">
        <v>396</v>
      </c>
      <c r="B88" s="317"/>
      <c r="C88" s="317"/>
      <c r="D88" s="317" t="s">
        <v>397</v>
      </c>
      <c r="E88" s="318"/>
      <c r="F88" s="323" t="s">
        <v>396</v>
      </c>
      <c r="G88" s="317"/>
      <c r="H88" s="317"/>
      <c r="I88" s="317" t="s">
        <v>397</v>
      </c>
      <c r="J88" s="317"/>
      <c r="K88" s="317" t="s">
        <v>259</v>
      </c>
    </row>
    <row r="89" spans="1:11" s="314" customFormat="1" ht="12">
      <c r="A89" s="323">
        <f>3.2</f>
        <v>3.2</v>
      </c>
      <c r="B89" s="317"/>
      <c r="C89" s="322" t="s">
        <v>398</v>
      </c>
      <c r="D89" s="317"/>
      <c r="E89" s="318" t="s">
        <v>399</v>
      </c>
      <c r="F89" s="323">
        <f>3.2</f>
        <v>3.2</v>
      </c>
      <c r="G89" s="317"/>
      <c r="H89" s="322" t="s">
        <v>180</v>
      </c>
      <c r="I89" s="317"/>
      <c r="J89" s="317" t="s">
        <v>400</v>
      </c>
      <c r="K89" s="317" t="s">
        <v>256</v>
      </c>
    </row>
    <row r="90" spans="1:11" s="314" customFormat="1" ht="12">
      <c r="A90" s="323" t="s">
        <v>401</v>
      </c>
      <c r="B90" s="317"/>
      <c r="C90" s="317"/>
      <c r="D90" s="317" t="s">
        <v>402</v>
      </c>
      <c r="E90" s="318" t="s">
        <v>403</v>
      </c>
      <c r="F90" s="323" t="s">
        <v>401</v>
      </c>
      <c r="G90" s="317"/>
      <c r="H90" s="317"/>
      <c r="I90" s="317" t="s">
        <v>181</v>
      </c>
      <c r="J90" s="317" t="s">
        <v>404</v>
      </c>
      <c r="K90" s="317" t="s">
        <v>256</v>
      </c>
    </row>
    <row r="91" spans="1:11" s="314" customFormat="1" ht="12">
      <c r="A91" s="323" t="s">
        <v>405</v>
      </c>
      <c r="B91" s="317"/>
      <c r="C91" s="317"/>
      <c r="D91" s="317" t="s">
        <v>406</v>
      </c>
      <c r="E91" s="318" t="s">
        <v>407</v>
      </c>
      <c r="F91" s="323" t="s">
        <v>405</v>
      </c>
      <c r="G91" s="317"/>
      <c r="H91" s="317"/>
      <c r="I91" s="317" t="s">
        <v>1015</v>
      </c>
      <c r="J91" s="317" t="s">
        <v>408</v>
      </c>
      <c r="K91" s="317" t="s">
        <v>256</v>
      </c>
    </row>
    <row r="92" spans="1:11" s="314" customFormat="1" ht="12">
      <c r="A92" s="323" t="s">
        <v>409</v>
      </c>
      <c r="B92" s="317"/>
      <c r="C92" s="317"/>
      <c r="D92" s="317" t="s">
        <v>410</v>
      </c>
      <c r="E92" s="318"/>
      <c r="F92" s="323" t="s">
        <v>409</v>
      </c>
      <c r="G92" s="317"/>
      <c r="H92" s="317"/>
      <c r="I92" s="317" t="s">
        <v>411</v>
      </c>
      <c r="J92" s="317" t="s">
        <v>412</v>
      </c>
      <c r="K92" s="317" t="s">
        <v>256</v>
      </c>
    </row>
    <row r="93" spans="1:11" s="314" customFormat="1" ht="12">
      <c r="A93" s="323" t="s">
        <v>413</v>
      </c>
      <c r="B93" s="317"/>
      <c r="C93" s="317"/>
      <c r="D93" s="317" t="s">
        <v>1136</v>
      </c>
      <c r="E93" s="318"/>
      <c r="F93" s="323" t="s">
        <v>413</v>
      </c>
      <c r="G93" s="317"/>
      <c r="H93" s="317"/>
      <c r="I93" s="317" t="s">
        <v>183</v>
      </c>
      <c r="J93" s="317" t="s">
        <v>414</v>
      </c>
      <c r="K93" s="317" t="s">
        <v>384</v>
      </c>
    </row>
    <row r="94" spans="1:11" s="314" customFormat="1" ht="12">
      <c r="A94" s="317"/>
      <c r="B94" s="317"/>
      <c r="C94" s="317"/>
      <c r="D94" s="317"/>
      <c r="E94" s="318"/>
      <c r="F94" s="323">
        <f>3.3</f>
        <v>3.3</v>
      </c>
      <c r="G94" s="317"/>
      <c r="H94" s="324" t="s">
        <v>184</v>
      </c>
      <c r="I94" s="317"/>
      <c r="J94" s="317" t="s">
        <v>415</v>
      </c>
      <c r="K94" s="317" t="s">
        <v>256</v>
      </c>
    </row>
    <row r="95" spans="1:11" s="314" customFormat="1" ht="12">
      <c r="A95" s="317"/>
      <c r="B95" s="317"/>
      <c r="C95" s="317"/>
      <c r="D95" s="317"/>
      <c r="E95" s="318"/>
      <c r="F95" s="323" t="s">
        <v>416</v>
      </c>
      <c r="G95" s="317"/>
      <c r="H95" s="323"/>
      <c r="I95" s="323" t="s">
        <v>417</v>
      </c>
      <c r="J95" s="317" t="s">
        <v>383</v>
      </c>
      <c r="K95" s="317" t="s">
        <v>384</v>
      </c>
    </row>
    <row r="96" spans="1:11" s="314" customFormat="1" ht="12">
      <c r="A96" s="317"/>
      <c r="B96" s="317"/>
      <c r="C96" s="317"/>
      <c r="D96" s="317"/>
      <c r="E96" s="318"/>
      <c r="F96" s="323" t="s">
        <v>418</v>
      </c>
      <c r="G96" s="317"/>
      <c r="H96" s="323"/>
      <c r="I96" s="323" t="s">
        <v>185</v>
      </c>
      <c r="J96" s="317" t="s">
        <v>414</v>
      </c>
      <c r="K96" s="317" t="s">
        <v>384</v>
      </c>
    </row>
    <row r="97" spans="1:11" s="314" customFormat="1" ht="12">
      <c r="A97" s="317"/>
      <c r="B97" s="317"/>
      <c r="C97" s="317"/>
      <c r="D97" s="317"/>
      <c r="E97" s="318"/>
      <c r="F97" s="323" t="s">
        <v>419</v>
      </c>
      <c r="G97" s="317"/>
      <c r="H97" s="323"/>
      <c r="I97" s="323" t="s">
        <v>410</v>
      </c>
      <c r="J97" s="317"/>
      <c r="K97" s="317" t="s">
        <v>259</v>
      </c>
    </row>
    <row r="98" spans="1:11" s="314" customFormat="1" ht="12">
      <c r="A98" s="317"/>
      <c r="B98" s="317"/>
      <c r="C98" s="317"/>
      <c r="D98" s="317"/>
      <c r="E98" s="318"/>
      <c r="F98" s="323" t="s">
        <v>420</v>
      </c>
      <c r="G98" s="317"/>
      <c r="H98" s="323"/>
      <c r="I98" s="323" t="s">
        <v>1136</v>
      </c>
      <c r="J98" s="317"/>
      <c r="K98" s="317" t="s">
        <v>259</v>
      </c>
    </row>
    <row r="99" spans="1:11" s="314" customFormat="1" ht="12">
      <c r="A99" s="317"/>
      <c r="B99" s="317"/>
      <c r="C99" s="317"/>
      <c r="D99" s="317"/>
      <c r="E99" s="318"/>
      <c r="F99" s="323"/>
      <c r="G99" s="323"/>
      <c r="H99" s="323"/>
      <c r="I99" s="323"/>
      <c r="J99" s="317"/>
      <c r="K99" s="317"/>
    </row>
    <row r="100" spans="1:11" s="314" customFormat="1" ht="12">
      <c r="A100" s="317"/>
      <c r="B100" s="317"/>
      <c r="C100" s="317"/>
      <c r="D100" s="317"/>
      <c r="E100" s="318"/>
      <c r="F100" s="323"/>
      <c r="G100" s="323"/>
      <c r="H100" s="323"/>
      <c r="I100" s="323"/>
      <c r="J100" s="317"/>
      <c r="K100" s="317"/>
    </row>
    <row r="101" spans="1:11" s="314" customFormat="1" ht="12">
      <c r="A101" s="323">
        <f>4</f>
        <v>4</v>
      </c>
      <c r="B101" s="322" t="s">
        <v>421</v>
      </c>
      <c r="C101" s="317"/>
      <c r="D101" s="317"/>
      <c r="E101" s="318"/>
      <c r="F101" s="323">
        <f>4</f>
        <v>4</v>
      </c>
      <c r="G101" s="322" t="s">
        <v>421</v>
      </c>
      <c r="H101" s="317"/>
      <c r="I101" s="317"/>
      <c r="J101" s="317"/>
      <c r="K101" s="317" t="s">
        <v>259</v>
      </c>
    </row>
    <row r="102" spans="1:11" s="314" customFormat="1" ht="12">
      <c r="A102" s="323">
        <f>4.1</f>
        <v>4.1</v>
      </c>
      <c r="B102" s="317"/>
      <c r="C102" s="322" t="s">
        <v>422</v>
      </c>
      <c r="D102" s="317"/>
      <c r="E102" s="318" t="s">
        <v>423</v>
      </c>
      <c r="F102" s="323"/>
      <c r="G102" s="317"/>
      <c r="H102" s="317"/>
      <c r="I102" s="317"/>
      <c r="J102" s="317"/>
      <c r="K102" s="317" t="s">
        <v>259</v>
      </c>
    </row>
    <row r="103" spans="1:11" s="314" customFormat="1" ht="12">
      <c r="A103" s="323" t="s">
        <v>424</v>
      </c>
      <c r="B103" s="317"/>
      <c r="C103" s="317"/>
      <c r="D103" s="317" t="s">
        <v>181</v>
      </c>
      <c r="E103" s="318" t="s">
        <v>425</v>
      </c>
      <c r="F103" s="323"/>
      <c r="G103" s="317"/>
      <c r="H103" s="317"/>
      <c r="I103" s="317"/>
      <c r="J103" s="317"/>
      <c r="K103" s="317" t="s">
        <v>259</v>
      </c>
    </row>
    <row r="104" spans="1:11" s="314" customFormat="1" ht="12">
      <c r="A104" s="323" t="s">
        <v>426</v>
      </c>
      <c r="B104" s="317"/>
      <c r="C104" s="317"/>
      <c r="D104" s="317" t="s">
        <v>1015</v>
      </c>
      <c r="E104" s="318" t="s">
        <v>427</v>
      </c>
      <c r="F104" s="323"/>
      <c r="G104" s="317"/>
      <c r="H104" s="317"/>
      <c r="I104" s="317"/>
      <c r="J104" s="317"/>
      <c r="K104" s="317" t="s">
        <v>259</v>
      </c>
    </row>
    <row r="105" spans="1:11" s="314" customFormat="1" ht="12">
      <c r="A105" s="323" t="s">
        <v>428</v>
      </c>
      <c r="B105" s="317"/>
      <c r="C105" s="317"/>
      <c r="D105" s="317" t="s">
        <v>429</v>
      </c>
      <c r="E105" s="318" t="s">
        <v>430</v>
      </c>
      <c r="F105" s="323"/>
      <c r="G105" s="317"/>
      <c r="H105" s="317"/>
      <c r="I105" s="317"/>
      <c r="J105" s="317"/>
      <c r="K105" s="317" t="s">
        <v>259</v>
      </c>
    </row>
    <row r="106" spans="1:11" s="314" customFormat="1" ht="12">
      <c r="A106" s="323">
        <f>4.2</f>
        <v>4.2</v>
      </c>
      <c r="B106" s="317"/>
      <c r="C106" s="322" t="s">
        <v>431</v>
      </c>
      <c r="D106" s="317"/>
      <c r="E106" s="318"/>
      <c r="F106" s="323">
        <f>4.1</f>
        <v>4.1</v>
      </c>
      <c r="G106" s="317"/>
      <c r="H106" s="322" t="s">
        <v>431</v>
      </c>
      <c r="I106" s="317"/>
      <c r="J106" s="317"/>
      <c r="K106" s="317" t="s">
        <v>259</v>
      </c>
    </row>
    <row r="107" spans="1:11" s="314" customFormat="1" ht="12">
      <c r="A107" s="323" t="s">
        <v>432</v>
      </c>
      <c r="B107" s="317"/>
      <c r="C107" s="317"/>
      <c r="D107" s="317" t="s">
        <v>189</v>
      </c>
      <c r="E107" s="318"/>
      <c r="F107" s="323" t="s">
        <v>424</v>
      </c>
      <c r="G107" s="317"/>
      <c r="H107" s="317"/>
      <c r="I107" s="317" t="s">
        <v>189</v>
      </c>
      <c r="J107" s="317" t="s">
        <v>433</v>
      </c>
      <c r="K107" s="317" t="s">
        <v>256</v>
      </c>
    </row>
    <row r="108" spans="1:11" s="314" customFormat="1" ht="12">
      <c r="A108" s="323" t="s">
        <v>434</v>
      </c>
      <c r="B108" s="317"/>
      <c r="C108" s="317"/>
      <c r="D108" s="317" t="s">
        <v>435</v>
      </c>
      <c r="E108" s="318"/>
      <c r="F108" s="323" t="s">
        <v>426</v>
      </c>
      <c r="G108" s="317"/>
      <c r="H108" s="317"/>
      <c r="I108" s="317" t="s">
        <v>435</v>
      </c>
      <c r="J108" s="317"/>
      <c r="K108" s="317" t="s">
        <v>259</v>
      </c>
    </row>
    <row r="109" spans="1:11" s="314" customFormat="1" ht="12">
      <c r="A109" s="323">
        <f>4.3</f>
        <v>4.3</v>
      </c>
      <c r="B109" s="317"/>
      <c r="C109" s="322" t="s">
        <v>436</v>
      </c>
      <c r="D109" s="317"/>
      <c r="E109" s="318" t="s">
        <v>437</v>
      </c>
      <c r="F109" s="323"/>
      <c r="G109" s="317"/>
      <c r="H109" s="317"/>
      <c r="I109" s="317"/>
      <c r="J109" s="317"/>
      <c r="K109" s="317" t="s">
        <v>259</v>
      </c>
    </row>
    <row r="110" spans="1:11" s="314" customFormat="1" ht="12">
      <c r="A110" s="323" t="s">
        <v>438</v>
      </c>
      <c r="B110" s="317"/>
      <c r="C110" s="317"/>
      <c r="D110" s="317" t="s">
        <v>436</v>
      </c>
      <c r="E110" s="318"/>
      <c r="F110" s="323"/>
      <c r="G110" s="317"/>
      <c r="H110" s="317"/>
      <c r="I110" s="317"/>
      <c r="J110" s="317"/>
      <c r="K110" s="317" t="s">
        <v>259</v>
      </c>
    </row>
    <row r="111" spans="1:11" s="314" customFormat="1" ht="12">
      <c r="A111" s="323">
        <f>4.4</f>
        <v>4.4</v>
      </c>
      <c r="B111" s="317"/>
      <c r="C111" s="322" t="s">
        <v>439</v>
      </c>
      <c r="D111" s="317"/>
      <c r="E111" s="318"/>
      <c r="F111" s="323">
        <f>4.2</f>
        <v>4.2</v>
      </c>
      <c r="G111" s="317"/>
      <c r="H111" s="322" t="s">
        <v>439</v>
      </c>
      <c r="I111" s="317"/>
      <c r="J111" s="317"/>
      <c r="K111" s="317" t="s">
        <v>259</v>
      </c>
    </row>
    <row r="112" spans="1:11" s="314" customFormat="1" ht="12">
      <c r="A112" s="323" t="s">
        <v>440</v>
      </c>
      <c r="B112" s="317"/>
      <c r="C112" s="317"/>
      <c r="D112" s="317" t="s">
        <v>441</v>
      </c>
      <c r="E112" s="318"/>
      <c r="F112" s="323" t="s">
        <v>432</v>
      </c>
      <c r="G112" s="317"/>
      <c r="H112" s="317"/>
      <c r="I112" s="317" t="s">
        <v>441</v>
      </c>
      <c r="J112" s="317"/>
      <c r="K112" s="317" t="s">
        <v>259</v>
      </c>
    </row>
    <row r="113" spans="1:11" s="314" customFormat="1" ht="12">
      <c r="A113" s="323" t="s">
        <v>442</v>
      </c>
      <c r="B113" s="317"/>
      <c r="C113" s="317"/>
      <c r="D113" s="317" t="s">
        <v>443</v>
      </c>
      <c r="E113" s="318"/>
      <c r="F113" s="323" t="s">
        <v>434</v>
      </c>
      <c r="G113" s="317"/>
      <c r="H113" s="317"/>
      <c r="I113" s="317" t="s">
        <v>443</v>
      </c>
      <c r="J113" s="317"/>
      <c r="K113" s="317" t="s">
        <v>259</v>
      </c>
    </row>
    <row r="114" spans="1:11" s="314" customFormat="1" ht="12">
      <c r="A114" s="323">
        <f>4.5</f>
        <v>4.5</v>
      </c>
      <c r="B114" s="317"/>
      <c r="C114" s="322" t="s">
        <v>444</v>
      </c>
      <c r="D114" s="317"/>
      <c r="E114" s="318" t="s">
        <v>437</v>
      </c>
      <c r="F114" s="323">
        <f>4.3</f>
        <v>4.3</v>
      </c>
      <c r="G114" s="317"/>
      <c r="H114" s="322" t="s">
        <v>445</v>
      </c>
      <c r="I114" s="317"/>
      <c r="J114" s="317" t="s">
        <v>446</v>
      </c>
      <c r="K114" s="317" t="s">
        <v>292</v>
      </c>
    </row>
    <row r="115" spans="1:11" s="314" customFormat="1" ht="12">
      <c r="A115" s="323" t="s">
        <v>447</v>
      </c>
      <c r="B115" s="317"/>
      <c r="C115" s="317"/>
      <c r="D115" s="317" t="s">
        <v>448</v>
      </c>
      <c r="E115" s="318"/>
      <c r="F115" s="323" t="s">
        <v>438</v>
      </c>
      <c r="G115" s="317"/>
      <c r="H115" s="317"/>
      <c r="I115" s="317" t="s">
        <v>436</v>
      </c>
      <c r="J115" s="317"/>
      <c r="K115" s="317" t="s">
        <v>259</v>
      </c>
    </row>
    <row r="116" spans="1:11" s="314" customFormat="1" ht="12">
      <c r="A116" s="323" t="s">
        <v>449</v>
      </c>
      <c r="B116" s="317"/>
      <c r="C116" s="317"/>
      <c r="D116" s="317" t="s">
        <v>450</v>
      </c>
      <c r="E116" s="318" t="s">
        <v>451</v>
      </c>
      <c r="F116" s="323" t="s">
        <v>452</v>
      </c>
      <c r="G116" s="317"/>
      <c r="H116" s="317"/>
      <c r="I116" s="317" t="s">
        <v>448</v>
      </c>
      <c r="J116" s="317"/>
      <c r="K116" s="317" t="s">
        <v>259</v>
      </c>
    </row>
    <row r="117" spans="1:11" s="314" customFormat="1" ht="12">
      <c r="A117" s="323" t="s">
        <v>453</v>
      </c>
      <c r="B117" s="317"/>
      <c r="C117" s="317"/>
      <c r="D117" s="317" t="s">
        <v>454</v>
      </c>
      <c r="E117" s="318" t="s">
        <v>451</v>
      </c>
      <c r="F117" s="323" t="s">
        <v>455</v>
      </c>
      <c r="G117" s="317"/>
      <c r="H117" s="317"/>
      <c r="I117" s="317" t="s">
        <v>456</v>
      </c>
      <c r="J117" s="317" t="s">
        <v>457</v>
      </c>
      <c r="K117" s="317" t="s">
        <v>292</v>
      </c>
    </row>
    <row r="118" spans="1:11" s="314" customFormat="1" ht="12">
      <c r="A118" s="323" t="s">
        <v>458</v>
      </c>
      <c r="B118" s="317"/>
      <c r="C118" s="317"/>
      <c r="D118" s="317" t="s">
        <v>804</v>
      </c>
      <c r="E118" s="318"/>
      <c r="F118" s="323" t="s">
        <v>459</v>
      </c>
      <c r="G118" s="317"/>
      <c r="H118" s="317"/>
      <c r="I118" s="317" t="s">
        <v>804</v>
      </c>
      <c r="J118" s="317"/>
      <c r="K118" s="317" t="s">
        <v>259</v>
      </c>
    </row>
    <row r="119" spans="1:11" s="314" customFormat="1" ht="12">
      <c r="A119" s="323">
        <f>4.6</f>
        <v>4.6</v>
      </c>
      <c r="B119" s="317"/>
      <c r="C119" s="322" t="s">
        <v>460</v>
      </c>
      <c r="D119" s="317"/>
      <c r="E119" s="318" t="s">
        <v>461</v>
      </c>
      <c r="F119" s="323">
        <f>4.4</f>
        <v>4.4</v>
      </c>
      <c r="G119" s="317"/>
      <c r="H119" s="322" t="s">
        <v>1</v>
      </c>
      <c r="I119" s="317"/>
      <c r="J119" s="317" t="s">
        <v>462</v>
      </c>
      <c r="K119" s="317" t="s">
        <v>292</v>
      </c>
    </row>
    <row r="120" spans="1:11" s="314" customFormat="1" ht="12">
      <c r="A120" s="323" t="s">
        <v>463</v>
      </c>
      <c r="B120" s="317"/>
      <c r="C120" s="317"/>
      <c r="D120" s="317" t="s">
        <v>464</v>
      </c>
      <c r="E120" s="318"/>
      <c r="F120" s="323" t="s">
        <v>440</v>
      </c>
      <c r="G120" s="317"/>
      <c r="H120" s="317"/>
      <c r="I120" s="317" t="s">
        <v>464</v>
      </c>
      <c r="J120" s="317"/>
      <c r="K120" s="317" t="s">
        <v>259</v>
      </c>
    </row>
    <row r="121" spans="1:11" s="314" customFormat="1" ht="12">
      <c r="A121" s="323" t="s">
        <v>465</v>
      </c>
      <c r="B121" s="317"/>
      <c r="C121" s="317"/>
      <c r="D121" s="317" t="s">
        <v>466</v>
      </c>
      <c r="E121" s="318" t="s">
        <v>467</v>
      </c>
      <c r="F121" s="323" t="s">
        <v>442</v>
      </c>
      <c r="G121" s="317"/>
      <c r="H121" s="317"/>
      <c r="I121" s="317" t="s">
        <v>468</v>
      </c>
      <c r="J121" s="317" t="s">
        <v>469</v>
      </c>
      <c r="K121" s="317" t="s">
        <v>256</v>
      </c>
    </row>
    <row r="122" spans="1:11" s="314" customFormat="1" ht="12">
      <c r="A122" s="323" t="s">
        <v>470</v>
      </c>
      <c r="B122" s="317"/>
      <c r="C122" s="317"/>
      <c r="D122" s="317" t="s">
        <v>471</v>
      </c>
      <c r="E122" s="318" t="s">
        <v>467</v>
      </c>
      <c r="F122" s="323" t="s">
        <v>472</v>
      </c>
      <c r="G122" s="317"/>
      <c r="H122" s="317"/>
      <c r="I122" s="317" t="s">
        <v>473</v>
      </c>
      <c r="J122" s="317" t="s">
        <v>474</v>
      </c>
      <c r="K122" s="317" t="s">
        <v>292</v>
      </c>
    </row>
    <row r="123" spans="1:11" s="314" customFormat="1" ht="12">
      <c r="A123" s="323" t="s">
        <v>475</v>
      </c>
      <c r="B123" s="317"/>
      <c r="C123" s="317"/>
      <c r="D123" s="317" t="s">
        <v>476</v>
      </c>
      <c r="E123" s="318" t="s">
        <v>477</v>
      </c>
      <c r="F123" s="323">
        <f>4.5</f>
        <v>4.5</v>
      </c>
      <c r="G123" s="317"/>
      <c r="H123" s="322" t="s">
        <v>478</v>
      </c>
      <c r="I123" s="317"/>
      <c r="J123" s="317" t="s">
        <v>462</v>
      </c>
      <c r="K123" s="317" t="s">
        <v>292</v>
      </c>
    </row>
    <row r="124" spans="1:11" s="314" customFormat="1" ht="12">
      <c r="A124" s="323" t="s">
        <v>479</v>
      </c>
      <c r="B124" s="317"/>
      <c r="C124" s="317"/>
      <c r="D124" s="317" t="s">
        <v>480</v>
      </c>
      <c r="E124" s="318" t="s">
        <v>481</v>
      </c>
      <c r="F124" s="323" t="s">
        <v>447</v>
      </c>
      <c r="G124" s="317"/>
      <c r="H124" s="317"/>
      <c r="I124" s="317" t="s">
        <v>482</v>
      </c>
      <c r="J124" s="317" t="s">
        <v>483</v>
      </c>
      <c r="K124" s="317" t="s">
        <v>256</v>
      </c>
    </row>
    <row r="125" spans="1:11" s="314" customFormat="1" ht="12">
      <c r="A125" s="323" t="s">
        <v>484</v>
      </c>
      <c r="B125" s="317"/>
      <c r="C125" s="317"/>
      <c r="D125" s="317" t="s">
        <v>485</v>
      </c>
      <c r="E125" s="318" t="s">
        <v>486</v>
      </c>
      <c r="F125" s="323" t="s">
        <v>449</v>
      </c>
      <c r="G125" s="317"/>
      <c r="H125" s="317"/>
      <c r="I125" s="317" t="s">
        <v>487</v>
      </c>
      <c r="J125" s="317"/>
      <c r="K125" s="317" t="s">
        <v>259</v>
      </c>
    </row>
    <row r="126" spans="1:11" s="314" customFormat="1" ht="12">
      <c r="A126" s="323" t="s">
        <v>488</v>
      </c>
      <c r="B126" s="317"/>
      <c r="C126" s="317"/>
      <c r="D126" s="317" t="s">
        <v>489</v>
      </c>
      <c r="E126" s="318" t="s">
        <v>490</v>
      </c>
      <c r="F126" s="323" t="s">
        <v>453</v>
      </c>
      <c r="G126" s="317"/>
      <c r="H126" s="317"/>
      <c r="I126" s="317" t="s">
        <v>491</v>
      </c>
      <c r="J126" s="317" t="s">
        <v>492</v>
      </c>
      <c r="K126" s="317" t="s">
        <v>256</v>
      </c>
    </row>
    <row r="127" spans="1:11" s="314" customFormat="1" ht="12">
      <c r="A127" s="323" t="s">
        <v>493</v>
      </c>
      <c r="B127" s="317"/>
      <c r="C127" s="317"/>
      <c r="D127" s="317" t="s">
        <v>494</v>
      </c>
      <c r="E127" s="318" t="s">
        <v>495</v>
      </c>
      <c r="F127" s="323" t="s">
        <v>458</v>
      </c>
      <c r="G127" s="317"/>
      <c r="H127" s="317"/>
      <c r="I127" s="317" t="s">
        <v>496</v>
      </c>
      <c r="J127" s="317" t="s">
        <v>383</v>
      </c>
      <c r="K127" s="317" t="s">
        <v>384</v>
      </c>
    </row>
    <row r="128" spans="1:11" s="314" customFormat="1" ht="12">
      <c r="A128" s="323" t="s">
        <v>497</v>
      </c>
      <c r="B128" s="317"/>
      <c r="C128" s="317"/>
      <c r="D128" s="317" t="s">
        <v>487</v>
      </c>
      <c r="E128" s="318"/>
      <c r="F128" s="323"/>
      <c r="G128" s="317"/>
      <c r="H128" s="317"/>
      <c r="I128" s="317"/>
      <c r="J128" s="317"/>
      <c r="K128" s="317" t="s">
        <v>259</v>
      </c>
    </row>
    <row r="129" spans="1:11" s="314" customFormat="1" ht="12">
      <c r="A129" s="323" t="s">
        <v>498</v>
      </c>
      <c r="B129" s="317"/>
      <c r="C129" s="317"/>
      <c r="D129" s="317" t="s">
        <v>499</v>
      </c>
      <c r="E129" s="318" t="s">
        <v>500</v>
      </c>
      <c r="F129" s="323"/>
      <c r="G129" s="317"/>
      <c r="H129" s="317"/>
      <c r="I129" s="317"/>
      <c r="J129" s="317"/>
      <c r="K129" s="317" t="s">
        <v>259</v>
      </c>
    </row>
    <row r="130" spans="1:11" s="314" customFormat="1" ht="12">
      <c r="A130" s="323">
        <f>4.7</f>
        <v>4.7</v>
      </c>
      <c r="B130" s="317"/>
      <c r="C130" s="322" t="s">
        <v>501</v>
      </c>
      <c r="D130" s="317"/>
      <c r="E130" s="318" t="s">
        <v>502</v>
      </c>
      <c r="F130" s="323">
        <f>4.6</f>
        <v>4.6</v>
      </c>
      <c r="G130" s="317"/>
      <c r="H130" s="322" t="s">
        <v>503</v>
      </c>
      <c r="I130" s="317"/>
      <c r="J130" s="317" t="s">
        <v>504</v>
      </c>
      <c r="K130" s="317" t="s">
        <v>256</v>
      </c>
    </row>
    <row r="131" spans="1:11" s="314" customFormat="1" ht="12">
      <c r="A131" s="323" t="s">
        <v>505</v>
      </c>
      <c r="B131" s="317"/>
      <c r="C131" s="317"/>
      <c r="D131" s="317" t="s">
        <v>506</v>
      </c>
      <c r="E131" s="318"/>
      <c r="F131" s="323" t="s">
        <v>463</v>
      </c>
      <c r="G131" s="317"/>
      <c r="H131" s="317"/>
      <c r="I131" s="317" t="s">
        <v>506</v>
      </c>
      <c r="J131" s="317"/>
      <c r="K131" s="317" t="s">
        <v>259</v>
      </c>
    </row>
    <row r="132" spans="1:11" s="314" customFormat="1" ht="12">
      <c r="A132" s="323" t="s">
        <v>507</v>
      </c>
      <c r="B132" s="317"/>
      <c r="C132" s="317"/>
      <c r="D132" s="317" t="s">
        <v>508</v>
      </c>
      <c r="E132" s="318" t="s">
        <v>509</v>
      </c>
      <c r="F132" s="323" t="s">
        <v>465</v>
      </c>
      <c r="G132" s="317"/>
      <c r="H132" s="317"/>
      <c r="I132" s="317" t="s">
        <v>510</v>
      </c>
      <c r="J132" s="317" t="s">
        <v>511</v>
      </c>
      <c r="K132" s="317" t="s">
        <v>256</v>
      </c>
    </row>
    <row r="133" spans="1:11" s="314" customFormat="1" ht="12">
      <c r="A133" s="323">
        <f>4.8</f>
        <v>4.8</v>
      </c>
      <c r="B133" s="317"/>
      <c r="C133" s="322" t="s">
        <v>512</v>
      </c>
      <c r="D133" s="317"/>
      <c r="E133" s="318" t="s">
        <v>403</v>
      </c>
      <c r="F133" s="323"/>
      <c r="G133" s="317"/>
      <c r="H133" s="317"/>
      <c r="I133" s="317"/>
      <c r="J133" s="317"/>
      <c r="K133" s="317" t="s">
        <v>259</v>
      </c>
    </row>
    <row r="134" spans="1:11" s="314" customFormat="1" ht="12">
      <c r="A134" s="323" t="s">
        <v>513</v>
      </c>
      <c r="B134" s="317"/>
      <c r="C134" s="317"/>
      <c r="D134" s="317" t="s">
        <v>512</v>
      </c>
      <c r="E134" s="318" t="s">
        <v>403</v>
      </c>
      <c r="F134" s="323"/>
      <c r="G134" s="317"/>
      <c r="H134" s="317"/>
      <c r="I134" s="317"/>
      <c r="J134" s="317"/>
      <c r="K134" s="317" t="s">
        <v>259</v>
      </c>
    </row>
    <row r="135" spans="1:11" s="314" customFormat="1" ht="12">
      <c r="A135" s="323"/>
      <c r="B135" s="317"/>
      <c r="C135" s="317"/>
      <c r="D135" s="317"/>
      <c r="E135" s="318"/>
      <c r="F135" s="323"/>
      <c r="G135" s="317"/>
      <c r="H135" s="317"/>
      <c r="I135" s="317"/>
      <c r="J135" s="317"/>
      <c r="K135" s="317"/>
    </row>
    <row r="136" spans="1:11" s="314" customFormat="1" ht="12">
      <c r="A136" s="323"/>
      <c r="B136" s="317"/>
      <c r="C136" s="317"/>
      <c r="D136" s="317"/>
      <c r="E136" s="318"/>
      <c r="F136" s="323"/>
      <c r="G136" s="317"/>
      <c r="H136" s="317"/>
      <c r="I136" s="317"/>
      <c r="J136" s="317"/>
      <c r="K136" s="317"/>
    </row>
    <row r="137" spans="1:11" s="314" customFormat="1" ht="12">
      <c r="A137" s="323">
        <f>5</f>
        <v>5</v>
      </c>
      <c r="B137" s="322" t="s">
        <v>817</v>
      </c>
      <c r="C137" s="317"/>
      <c r="D137" s="317"/>
      <c r="E137" s="318"/>
      <c r="F137" s="323">
        <f>5</f>
        <v>5</v>
      </c>
      <c r="G137" s="322" t="s">
        <v>817</v>
      </c>
      <c r="H137" s="317"/>
      <c r="I137" s="317"/>
      <c r="J137" s="317"/>
      <c r="K137" s="317" t="s">
        <v>252</v>
      </c>
    </row>
    <row r="138" spans="1:11" s="314" customFormat="1" ht="12">
      <c r="A138" s="323">
        <f>5.1</f>
        <v>5.1</v>
      </c>
      <c r="B138" s="317"/>
      <c r="C138" s="322" t="s">
        <v>818</v>
      </c>
      <c r="D138" s="317"/>
      <c r="E138" s="318"/>
      <c r="F138" s="323">
        <f>5.1</f>
        <v>5.1</v>
      </c>
      <c r="G138" s="317"/>
      <c r="H138" s="322" t="s">
        <v>818</v>
      </c>
      <c r="I138" s="317"/>
      <c r="J138" s="317"/>
      <c r="K138" s="317" t="s">
        <v>252</v>
      </c>
    </row>
    <row r="139" spans="1:11" s="314" customFormat="1" ht="12">
      <c r="A139" s="323" t="s">
        <v>514</v>
      </c>
      <c r="B139" s="317"/>
      <c r="C139" s="317"/>
      <c r="D139" s="317" t="s">
        <v>819</v>
      </c>
      <c r="E139" s="318"/>
      <c r="F139" s="323" t="s">
        <v>514</v>
      </c>
      <c r="G139" s="317"/>
      <c r="H139" s="317"/>
      <c r="I139" s="317" t="s">
        <v>819</v>
      </c>
      <c r="J139" s="317"/>
      <c r="K139" s="317" t="s">
        <v>252</v>
      </c>
    </row>
    <row r="140" spans="1:11" s="314" customFormat="1" ht="12">
      <c r="A140" s="323" t="s">
        <v>515</v>
      </c>
      <c r="B140" s="317"/>
      <c r="C140" s="317"/>
      <c r="D140" s="317" t="s">
        <v>820</v>
      </c>
      <c r="E140" s="318"/>
      <c r="F140" s="323" t="s">
        <v>515</v>
      </c>
      <c r="G140" s="317"/>
      <c r="H140" s="317"/>
      <c r="I140" s="317" t="s">
        <v>820</v>
      </c>
      <c r="J140" s="317"/>
      <c r="K140" s="317" t="s">
        <v>252</v>
      </c>
    </row>
    <row r="141" spans="1:11" s="314" customFormat="1" ht="12">
      <c r="A141" s="323" t="s">
        <v>516</v>
      </c>
      <c r="B141" s="317"/>
      <c r="C141" s="317"/>
      <c r="D141" s="317" t="s">
        <v>517</v>
      </c>
      <c r="E141" s="318"/>
      <c r="F141" s="323" t="s">
        <v>516</v>
      </c>
      <c r="G141" s="317"/>
      <c r="H141" s="317"/>
      <c r="I141" s="317" t="s">
        <v>517</v>
      </c>
      <c r="J141" s="317"/>
      <c r="K141" s="317" t="s">
        <v>252</v>
      </c>
    </row>
    <row r="142" spans="1:11" s="314" customFormat="1" ht="12">
      <c r="A142" s="323" t="s">
        <v>518</v>
      </c>
      <c r="B142" s="317"/>
      <c r="C142" s="317"/>
      <c r="D142" s="317" t="s">
        <v>519</v>
      </c>
      <c r="E142" s="318" t="s">
        <v>520</v>
      </c>
      <c r="F142" s="323" t="s">
        <v>518</v>
      </c>
      <c r="G142" s="317"/>
      <c r="H142" s="317"/>
      <c r="I142" s="317" t="s">
        <v>521</v>
      </c>
      <c r="J142" s="317" t="s">
        <v>522</v>
      </c>
      <c r="K142" s="317" t="s">
        <v>256</v>
      </c>
    </row>
    <row r="143" spans="1:11" s="314" customFormat="1" ht="12">
      <c r="A143" s="323" t="s">
        <v>523</v>
      </c>
      <c r="B143" s="317"/>
      <c r="C143" s="317"/>
      <c r="D143" s="317" t="s">
        <v>524</v>
      </c>
      <c r="E143" s="318" t="s">
        <v>525</v>
      </c>
      <c r="F143" s="323" t="s">
        <v>523</v>
      </c>
      <c r="G143" s="317"/>
      <c r="H143" s="317"/>
      <c r="I143" s="317" t="s">
        <v>526</v>
      </c>
      <c r="J143" s="317" t="s">
        <v>527</v>
      </c>
      <c r="K143" s="317" t="s">
        <v>256</v>
      </c>
    </row>
    <row r="144" spans="1:11" s="314" customFormat="1" ht="12">
      <c r="A144" s="323" t="s">
        <v>528</v>
      </c>
      <c r="B144" s="317"/>
      <c r="C144" s="317"/>
      <c r="D144" s="317" t="s">
        <v>529</v>
      </c>
      <c r="E144" s="318" t="s">
        <v>530</v>
      </c>
      <c r="F144" s="323" t="s">
        <v>528</v>
      </c>
      <c r="G144" s="317"/>
      <c r="H144" s="317"/>
      <c r="I144" s="317" t="s">
        <v>531</v>
      </c>
      <c r="J144" s="317" t="s">
        <v>532</v>
      </c>
      <c r="K144" s="317" t="s">
        <v>256</v>
      </c>
    </row>
    <row r="145" spans="1:11" s="314" customFormat="1" ht="12">
      <c r="A145" s="323">
        <f>5.2</f>
        <v>5.2</v>
      </c>
      <c r="B145" s="317"/>
      <c r="C145" s="322" t="s">
        <v>824</v>
      </c>
      <c r="D145" s="317"/>
      <c r="E145" s="318"/>
      <c r="F145" s="323">
        <f>5.2</f>
        <v>5.2</v>
      </c>
      <c r="G145" s="317"/>
      <c r="H145" s="322" t="s">
        <v>824</v>
      </c>
      <c r="I145" s="317"/>
      <c r="J145" s="317"/>
      <c r="K145" s="317" t="s">
        <v>252</v>
      </c>
    </row>
    <row r="146" spans="1:11" s="314" customFormat="1" ht="12">
      <c r="A146" s="323" t="s">
        <v>533</v>
      </c>
      <c r="B146" s="317"/>
      <c r="C146" s="317"/>
      <c r="D146" s="317" t="s">
        <v>824</v>
      </c>
      <c r="E146" s="318"/>
      <c r="F146" s="323" t="s">
        <v>533</v>
      </c>
      <c r="G146" s="317"/>
      <c r="H146" s="317"/>
      <c r="I146" s="317" t="s">
        <v>824</v>
      </c>
      <c r="J146" s="317"/>
      <c r="K146" s="317" t="s">
        <v>252</v>
      </c>
    </row>
    <row r="147" spans="1:11" s="314" customFormat="1" ht="12">
      <c r="A147" s="323"/>
      <c r="B147" s="317"/>
      <c r="C147" s="317"/>
      <c r="D147" s="317"/>
      <c r="E147" s="318"/>
      <c r="F147" s="323"/>
      <c r="G147" s="317"/>
      <c r="H147" s="317"/>
      <c r="I147" s="317"/>
      <c r="J147" s="317"/>
      <c r="K147" s="317"/>
    </row>
    <row r="148" spans="1:11" s="314" customFormat="1" ht="12">
      <c r="A148" s="323"/>
      <c r="B148" s="317"/>
      <c r="C148" s="317"/>
      <c r="D148" s="317"/>
      <c r="E148" s="318"/>
      <c r="F148" s="323"/>
      <c r="G148" s="317"/>
      <c r="H148" s="317"/>
      <c r="I148" s="317"/>
      <c r="J148" s="317"/>
      <c r="K148" s="317"/>
    </row>
    <row r="149" spans="1:11" s="314" customFormat="1" ht="12">
      <c r="A149" s="323">
        <f>6</f>
        <v>6</v>
      </c>
      <c r="B149" s="322" t="s">
        <v>534</v>
      </c>
      <c r="C149" s="317"/>
      <c r="D149" s="317"/>
      <c r="E149" s="318" t="s">
        <v>254</v>
      </c>
      <c r="F149" s="323">
        <f>6</f>
        <v>6</v>
      </c>
      <c r="G149" s="322" t="s">
        <v>156</v>
      </c>
      <c r="H149" s="317"/>
      <c r="I149" s="317"/>
      <c r="J149" s="317" t="s">
        <v>254</v>
      </c>
      <c r="K149" s="317" t="s">
        <v>256</v>
      </c>
    </row>
    <row r="150" spans="1:11" s="314" customFormat="1" ht="12">
      <c r="A150" s="323">
        <f>6.1</f>
        <v>6.1</v>
      </c>
      <c r="B150" s="317"/>
      <c r="C150" s="322" t="s">
        <v>157</v>
      </c>
      <c r="D150" s="317"/>
      <c r="E150" s="318"/>
      <c r="F150" s="323">
        <f>6.1</f>
        <v>6.1</v>
      </c>
      <c r="G150" s="317"/>
      <c r="H150" s="322" t="s">
        <v>157</v>
      </c>
      <c r="I150" s="317"/>
      <c r="J150" s="317"/>
      <c r="K150" s="317" t="s">
        <v>259</v>
      </c>
    </row>
    <row r="151" spans="1:11" s="314" customFormat="1" ht="12">
      <c r="A151" s="323" t="s">
        <v>535</v>
      </c>
      <c r="B151" s="317"/>
      <c r="C151" s="317"/>
      <c r="D151" s="317" t="s">
        <v>158</v>
      </c>
      <c r="E151" s="318"/>
      <c r="F151" s="323" t="s">
        <v>535</v>
      </c>
      <c r="G151" s="317"/>
      <c r="H151" s="317"/>
      <c r="I151" s="317" t="s">
        <v>158</v>
      </c>
      <c r="J151" s="317"/>
      <c r="K151" s="317" t="s">
        <v>259</v>
      </c>
    </row>
    <row r="152" spans="1:11" s="314" customFormat="1" ht="12">
      <c r="A152" s="323" t="s">
        <v>536</v>
      </c>
      <c r="B152" s="317"/>
      <c r="C152" s="317"/>
      <c r="D152" s="317" t="s">
        <v>159</v>
      </c>
      <c r="E152" s="318"/>
      <c r="F152" s="323" t="s">
        <v>536</v>
      </c>
      <c r="G152" s="317"/>
      <c r="H152" s="317"/>
      <c r="I152" s="317" t="s">
        <v>159</v>
      </c>
      <c r="J152" s="317"/>
      <c r="K152" s="317" t="s">
        <v>259</v>
      </c>
    </row>
    <row r="153" spans="1:11" s="314" customFormat="1" ht="12">
      <c r="A153" s="323" t="s">
        <v>537</v>
      </c>
      <c r="B153" s="317"/>
      <c r="C153" s="317"/>
      <c r="D153" s="317" t="s">
        <v>160</v>
      </c>
      <c r="E153" s="318"/>
      <c r="F153" s="323" t="s">
        <v>537</v>
      </c>
      <c r="G153" s="317"/>
      <c r="H153" s="317"/>
      <c r="I153" s="317" t="s">
        <v>160</v>
      </c>
      <c r="J153" s="317"/>
      <c r="K153" s="317" t="s">
        <v>259</v>
      </c>
    </row>
    <row r="154" spans="1:11" s="314" customFormat="1" ht="12">
      <c r="A154" s="323">
        <f>6.2</f>
        <v>6.2</v>
      </c>
      <c r="B154" s="317"/>
      <c r="C154" s="322" t="s">
        <v>538</v>
      </c>
      <c r="D154" s="317"/>
      <c r="E154" s="318"/>
      <c r="F154" s="323">
        <f>6.2</f>
        <v>6.2</v>
      </c>
      <c r="G154" s="317"/>
      <c r="H154" s="322" t="s">
        <v>538</v>
      </c>
      <c r="I154" s="317"/>
      <c r="J154" s="317"/>
      <c r="K154" s="317" t="s">
        <v>259</v>
      </c>
    </row>
    <row r="155" spans="1:11" s="314" customFormat="1" ht="12">
      <c r="A155" s="323" t="s">
        <v>539</v>
      </c>
      <c r="B155" s="317"/>
      <c r="C155" s="317"/>
      <c r="D155" s="317" t="s">
        <v>538</v>
      </c>
      <c r="E155" s="318"/>
      <c r="F155" s="323" t="s">
        <v>539</v>
      </c>
      <c r="G155" s="317"/>
      <c r="H155" s="317"/>
      <c r="I155" s="317" t="s">
        <v>538</v>
      </c>
      <c r="J155" s="317"/>
      <c r="K155" s="317" t="s">
        <v>259</v>
      </c>
    </row>
    <row r="156" spans="1:11" s="314" customFormat="1" ht="12">
      <c r="A156" s="323"/>
      <c r="B156" s="317"/>
      <c r="C156" s="317"/>
      <c r="D156" s="317"/>
      <c r="E156" s="318"/>
      <c r="F156" s="323"/>
      <c r="G156" s="317"/>
      <c r="H156" s="317"/>
      <c r="I156" s="317"/>
      <c r="J156" s="317"/>
      <c r="K156" s="317"/>
    </row>
    <row r="157" spans="1:11" s="314" customFormat="1" ht="12">
      <c r="A157" s="323"/>
      <c r="B157" s="317"/>
      <c r="C157" s="317"/>
      <c r="D157" s="317"/>
      <c r="E157" s="318"/>
      <c r="F157" s="323"/>
      <c r="G157" s="317"/>
      <c r="H157" s="317"/>
      <c r="I157" s="317"/>
      <c r="J157" s="317"/>
      <c r="K157" s="317"/>
    </row>
    <row r="158" spans="1:11" s="314" customFormat="1" ht="12">
      <c r="A158" s="323">
        <f>7</f>
        <v>7</v>
      </c>
      <c r="B158" s="322" t="s">
        <v>540</v>
      </c>
      <c r="C158" s="317"/>
      <c r="D158" s="317"/>
      <c r="E158" s="318"/>
      <c r="F158" s="323">
        <f>7</f>
        <v>7</v>
      </c>
      <c r="G158" s="322" t="s">
        <v>540</v>
      </c>
      <c r="H158" s="317"/>
      <c r="I158" s="317"/>
      <c r="J158" s="317"/>
      <c r="K158" s="317" t="s">
        <v>259</v>
      </c>
    </row>
    <row r="159" spans="1:11" s="314" customFormat="1" ht="12">
      <c r="A159" s="323">
        <f>7.1</f>
        <v>7.1</v>
      </c>
      <c r="B159" s="317"/>
      <c r="C159" s="322" t="s">
        <v>812</v>
      </c>
      <c r="D159" s="317"/>
      <c r="E159" s="318"/>
      <c r="F159" s="323">
        <f>7.1</f>
        <v>7.1</v>
      </c>
      <c r="G159" s="317"/>
      <c r="H159" s="322" t="s">
        <v>812</v>
      </c>
      <c r="I159" s="317"/>
      <c r="J159" s="317"/>
      <c r="K159" s="317" t="s">
        <v>259</v>
      </c>
    </row>
    <row r="160" spans="1:11" s="314" customFormat="1" ht="12">
      <c r="A160" s="323" t="s">
        <v>541</v>
      </c>
      <c r="B160" s="317"/>
      <c r="C160" s="317"/>
      <c r="D160" s="317" t="s">
        <v>542</v>
      </c>
      <c r="E160" s="318"/>
      <c r="F160" s="323" t="s">
        <v>541</v>
      </c>
      <c r="G160" s="317"/>
      <c r="H160" s="317"/>
      <c r="I160" s="317" t="s">
        <v>542</v>
      </c>
      <c r="J160" s="317"/>
      <c r="K160" s="317" t="s">
        <v>259</v>
      </c>
    </row>
    <row r="161" spans="1:11" s="314" customFormat="1" ht="12">
      <c r="A161" s="323" t="s">
        <v>543</v>
      </c>
      <c r="B161" s="317"/>
      <c r="C161" s="317"/>
      <c r="D161" s="317" t="s">
        <v>814</v>
      </c>
      <c r="E161" s="318"/>
      <c r="F161" s="323" t="s">
        <v>543</v>
      </c>
      <c r="G161" s="317"/>
      <c r="H161" s="317"/>
      <c r="I161" s="317" t="s">
        <v>814</v>
      </c>
      <c r="J161" s="317"/>
      <c r="K161" s="317" t="s">
        <v>259</v>
      </c>
    </row>
    <row r="162" spans="1:11" s="314" customFormat="1" ht="12">
      <c r="A162" s="323" t="s">
        <v>544</v>
      </c>
      <c r="B162" s="317"/>
      <c r="C162" s="317"/>
      <c r="D162" s="317" t="s">
        <v>815</v>
      </c>
      <c r="E162" s="318"/>
      <c r="F162" s="323" t="s">
        <v>544</v>
      </c>
      <c r="G162" s="317"/>
      <c r="H162" s="317"/>
      <c r="I162" s="317" t="s">
        <v>815</v>
      </c>
      <c r="J162" s="317"/>
      <c r="K162" s="317" t="s">
        <v>259</v>
      </c>
    </row>
    <row r="163" spans="1:11" s="314" customFormat="1" ht="12">
      <c r="A163" s="323">
        <f>7.2</f>
        <v>7.2</v>
      </c>
      <c r="B163" s="317"/>
      <c r="C163" s="322" t="s">
        <v>545</v>
      </c>
      <c r="D163" s="317"/>
      <c r="E163" s="318"/>
      <c r="F163" s="323">
        <f>7.2</f>
        <v>7.2</v>
      </c>
      <c r="G163" s="317"/>
      <c r="H163" s="322" t="s">
        <v>545</v>
      </c>
      <c r="I163" s="317"/>
      <c r="J163" s="317"/>
      <c r="K163" s="317" t="s">
        <v>259</v>
      </c>
    </row>
    <row r="164" spans="1:11" s="314" customFormat="1" ht="12">
      <c r="A164" s="323" t="s">
        <v>546</v>
      </c>
      <c r="B164" s="317"/>
      <c r="C164" s="317"/>
      <c r="D164" s="317" t="s">
        <v>816</v>
      </c>
      <c r="E164" s="318"/>
      <c r="F164" s="323" t="s">
        <v>546</v>
      </c>
      <c r="G164" s="317"/>
      <c r="H164" s="317"/>
      <c r="I164" s="317" t="s">
        <v>816</v>
      </c>
      <c r="J164" s="317"/>
      <c r="K164" s="317" t="s">
        <v>259</v>
      </c>
    </row>
    <row r="165" spans="1:11" s="314" customFormat="1" ht="12">
      <c r="A165" s="323" t="s">
        <v>547</v>
      </c>
      <c r="B165" s="317"/>
      <c r="C165" s="317"/>
      <c r="D165" s="317" t="s">
        <v>548</v>
      </c>
      <c r="E165" s="318"/>
      <c r="F165" s="323" t="s">
        <v>547</v>
      </c>
      <c r="G165" s="317"/>
      <c r="H165" s="317"/>
      <c r="I165" s="317" t="s">
        <v>548</v>
      </c>
      <c r="J165" s="317"/>
      <c r="K165" s="317" t="s">
        <v>259</v>
      </c>
    </row>
    <row r="166" spans="1:11" s="314" customFormat="1" ht="12">
      <c r="A166" s="323">
        <f>7.3</f>
        <v>7.3</v>
      </c>
      <c r="B166" s="317"/>
      <c r="C166" s="322" t="s">
        <v>549</v>
      </c>
      <c r="D166" s="317"/>
      <c r="E166" s="318" t="s">
        <v>254</v>
      </c>
      <c r="F166" s="323">
        <f>7.3</f>
        <v>7.3</v>
      </c>
      <c r="G166" s="317"/>
      <c r="H166" s="322" t="s">
        <v>1048</v>
      </c>
      <c r="I166" s="317"/>
      <c r="J166" s="317" t="s">
        <v>254</v>
      </c>
      <c r="K166" s="317" t="s">
        <v>256</v>
      </c>
    </row>
    <row r="167" spans="1:11" s="314" customFormat="1" ht="12">
      <c r="A167" s="323" t="s">
        <v>550</v>
      </c>
      <c r="B167" s="317"/>
      <c r="C167" s="317"/>
      <c r="D167" s="317" t="s">
        <v>549</v>
      </c>
      <c r="E167" s="318" t="s">
        <v>254</v>
      </c>
      <c r="F167" s="323" t="s">
        <v>550</v>
      </c>
      <c r="G167" s="317"/>
      <c r="H167" s="317"/>
      <c r="I167" s="317" t="s">
        <v>1048</v>
      </c>
      <c r="J167" s="317" t="s">
        <v>254</v>
      </c>
      <c r="K167" s="317" t="s">
        <v>256</v>
      </c>
    </row>
    <row r="168" spans="1:11" s="314" customFormat="1" ht="12">
      <c r="A168" s="323"/>
      <c r="B168" s="317"/>
      <c r="C168" s="317"/>
      <c r="D168" s="317"/>
      <c r="E168" s="318"/>
      <c r="F168" s="323"/>
      <c r="G168" s="317"/>
      <c r="H168" s="317"/>
      <c r="I168" s="317"/>
      <c r="J168" s="317"/>
      <c r="K168" s="317"/>
    </row>
    <row r="169" spans="1:11" s="314" customFormat="1" ht="12">
      <c r="A169" s="323"/>
      <c r="B169" s="317"/>
      <c r="C169" s="317"/>
      <c r="D169" s="317"/>
      <c r="E169" s="318"/>
      <c r="F169" s="323"/>
      <c r="G169" s="317"/>
      <c r="H169" s="317"/>
      <c r="I169" s="317"/>
      <c r="J169" s="317"/>
      <c r="K169" s="317"/>
    </row>
    <row r="170" spans="1:11" s="314" customFormat="1" ht="12">
      <c r="A170" s="323">
        <f>8</f>
        <v>8</v>
      </c>
      <c r="B170" s="322" t="s">
        <v>551</v>
      </c>
      <c r="C170" s="317"/>
      <c r="D170" s="317"/>
      <c r="E170" s="318"/>
      <c r="F170" s="323">
        <f>8</f>
        <v>8</v>
      </c>
      <c r="G170" s="322" t="s">
        <v>551</v>
      </c>
      <c r="H170" s="317"/>
      <c r="I170" s="317"/>
      <c r="J170" s="317"/>
      <c r="K170" s="317" t="s">
        <v>259</v>
      </c>
    </row>
    <row r="171" spans="1:11" s="314" customFormat="1" ht="12">
      <c r="A171" s="323">
        <f>8.1</f>
        <v>8.1</v>
      </c>
      <c r="B171" s="317"/>
      <c r="C171" s="322" t="s">
        <v>552</v>
      </c>
      <c r="D171" s="317"/>
      <c r="E171" s="318" t="s">
        <v>553</v>
      </c>
      <c r="F171" s="323">
        <f>8.1</f>
        <v>8.1</v>
      </c>
      <c r="G171" s="317"/>
      <c r="H171" s="322" t="s">
        <v>554</v>
      </c>
      <c r="I171" s="317"/>
      <c r="J171" s="317" t="s">
        <v>555</v>
      </c>
      <c r="K171" s="317" t="s">
        <v>292</v>
      </c>
    </row>
    <row r="172" spans="1:11" s="314" customFormat="1" ht="12">
      <c r="A172" s="323" t="s">
        <v>556</v>
      </c>
      <c r="B172" s="317"/>
      <c r="C172" s="317"/>
      <c r="D172" s="317" t="s">
        <v>552</v>
      </c>
      <c r="E172" s="318" t="s">
        <v>557</v>
      </c>
      <c r="F172" s="323" t="s">
        <v>556</v>
      </c>
      <c r="G172" s="317"/>
      <c r="H172" s="317"/>
      <c r="I172" s="317" t="s">
        <v>558</v>
      </c>
      <c r="J172" s="317" t="s">
        <v>559</v>
      </c>
      <c r="K172" s="317" t="s">
        <v>384</v>
      </c>
    </row>
    <row r="173" spans="1:11" s="314" customFormat="1" ht="12">
      <c r="A173" s="317"/>
      <c r="B173" s="317"/>
      <c r="C173" s="317"/>
      <c r="D173" s="317"/>
      <c r="E173" s="318"/>
      <c r="F173" s="323" t="s">
        <v>560</v>
      </c>
      <c r="G173" s="317"/>
      <c r="H173" s="323"/>
      <c r="I173" s="323" t="s">
        <v>834</v>
      </c>
      <c r="J173" s="317" t="s">
        <v>559</v>
      </c>
      <c r="K173" s="317" t="s">
        <v>384</v>
      </c>
    </row>
    <row r="174" spans="1:11" s="314" customFormat="1" ht="12">
      <c r="A174" s="317"/>
      <c r="B174" s="317"/>
      <c r="C174" s="317"/>
      <c r="D174" s="317"/>
      <c r="E174" s="318"/>
      <c r="F174" s="323" t="s">
        <v>561</v>
      </c>
      <c r="G174" s="317"/>
      <c r="H174" s="323"/>
      <c r="I174" s="323" t="s">
        <v>476</v>
      </c>
      <c r="J174" s="317" t="s">
        <v>562</v>
      </c>
      <c r="K174" s="317" t="s">
        <v>256</v>
      </c>
    </row>
    <row r="175" spans="1:11" s="314" customFormat="1" ht="12">
      <c r="A175" s="323">
        <f>8.2</f>
        <v>8.2</v>
      </c>
      <c r="B175" s="317"/>
      <c r="C175" s="322" t="s">
        <v>563</v>
      </c>
      <c r="D175" s="317"/>
      <c r="E175" s="318" t="s">
        <v>564</v>
      </c>
      <c r="F175" s="323">
        <f>8.2</f>
        <v>8.2</v>
      </c>
      <c r="G175" s="317"/>
      <c r="H175" s="322" t="s">
        <v>565</v>
      </c>
      <c r="I175" s="317"/>
      <c r="J175" s="317" t="s">
        <v>566</v>
      </c>
      <c r="K175" s="317" t="s">
        <v>292</v>
      </c>
    </row>
    <row r="176" spans="1:11" s="314" customFormat="1" ht="12">
      <c r="A176" s="323" t="s">
        <v>567</v>
      </c>
      <c r="B176" s="317"/>
      <c r="C176" s="317"/>
      <c r="D176" s="317" t="s">
        <v>568</v>
      </c>
      <c r="E176" s="318" t="s">
        <v>569</v>
      </c>
      <c r="F176" s="323" t="s">
        <v>567</v>
      </c>
      <c r="G176" s="317"/>
      <c r="H176" s="317"/>
      <c r="I176" s="317" t="s">
        <v>570</v>
      </c>
      <c r="J176" s="317" t="s">
        <v>571</v>
      </c>
      <c r="K176" s="317" t="s">
        <v>256</v>
      </c>
    </row>
    <row r="177" spans="1:11" s="314" customFormat="1" ht="12">
      <c r="A177" s="323" t="s">
        <v>572</v>
      </c>
      <c r="B177" s="317"/>
      <c r="C177" s="317"/>
      <c r="D177" s="317" t="s">
        <v>573</v>
      </c>
      <c r="E177" s="318" t="s">
        <v>574</v>
      </c>
      <c r="F177" s="323" t="s">
        <v>572</v>
      </c>
      <c r="G177" s="317"/>
      <c r="H177" s="317"/>
      <c r="I177" s="317" t="s">
        <v>575</v>
      </c>
      <c r="J177" s="317" t="s">
        <v>576</v>
      </c>
      <c r="K177" s="317" t="s">
        <v>292</v>
      </c>
    </row>
    <row r="178" spans="1:11" s="314" customFormat="1" ht="12">
      <c r="A178" s="323" t="s">
        <v>577</v>
      </c>
      <c r="B178" s="317"/>
      <c r="C178" s="317"/>
      <c r="D178" s="317" t="s">
        <v>578</v>
      </c>
      <c r="E178" s="318" t="s">
        <v>579</v>
      </c>
      <c r="F178" s="323" t="s">
        <v>577</v>
      </c>
      <c r="G178" s="317"/>
      <c r="H178" s="317"/>
      <c r="I178" s="317" t="s">
        <v>580</v>
      </c>
      <c r="J178" s="317" t="s">
        <v>581</v>
      </c>
      <c r="K178" s="317" t="s">
        <v>384</v>
      </c>
    </row>
    <row r="179" spans="1:11" s="314" customFormat="1" ht="12">
      <c r="A179" s="317"/>
      <c r="B179" s="317"/>
      <c r="C179" s="317"/>
      <c r="D179" s="317"/>
      <c r="E179" s="318" t="s">
        <v>582</v>
      </c>
      <c r="F179" s="323" t="s">
        <v>583</v>
      </c>
      <c r="G179" s="317"/>
      <c r="H179" s="323"/>
      <c r="I179" s="323" t="s">
        <v>837</v>
      </c>
      <c r="J179" s="317" t="s">
        <v>581</v>
      </c>
      <c r="K179" s="317" t="s">
        <v>384</v>
      </c>
    </row>
    <row r="180" spans="1:11" s="314" customFormat="1" ht="12">
      <c r="A180" s="317"/>
      <c r="B180" s="317"/>
      <c r="C180" s="317"/>
      <c r="D180" s="317"/>
      <c r="E180" s="318"/>
      <c r="F180" s="323" t="s">
        <v>584</v>
      </c>
      <c r="G180" s="317"/>
      <c r="H180" s="323"/>
      <c r="I180" s="323" t="s">
        <v>585</v>
      </c>
      <c r="J180" s="317" t="s">
        <v>586</v>
      </c>
      <c r="K180" s="317" t="s">
        <v>256</v>
      </c>
    </row>
    <row r="181" spans="1:11" s="314" customFormat="1" ht="12">
      <c r="A181" s="317"/>
      <c r="B181" s="317"/>
      <c r="C181" s="317"/>
      <c r="D181" s="317"/>
      <c r="E181" s="318"/>
      <c r="F181" s="323" t="s">
        <v>587</v>
      </c>
      <c r="G181" s="317"/>
      <c r="H181" s="323"/>
      <c r="I181" s="323" t="s">
        <v>838</v>
      </c>
      <c r="J181" s="317" t="s">
        <v>588</v>
      </c>
      <c r="K181" s="317" t="s">
        <v>384</v>
      </c>
    </row>
    <row r="182" spans="1:11" s="314" customFormat="1" ht="12">
      <c r="A182" s="317"/>
      <c r="B182" s="317"/>
      <c r="C182" s="317"/>
      <c r="D182" s="317"/>
      <c r="E182" s="318"/>
      <c r="F182" s="323" t="s">
        <v>589</v>
      </c>
      <c r="G182" s="317"/>
      <c r="H182" s="323"/>
      <c r="I182" s="323" t="s">
        <v>590</v>
      </c>
      <c r="J182" s="317" t="s">
        <v>588</v>
      </c>
      <c r="K182" s="317" t="s">
        <v>384</v>
      </c>
    </row>
    <row r="183" spans="1:11" s="314" customFormat="1" ht="12">
      <c r="A183" s="323">
        <f>8.3</f>
        <v>8.3</v>
      </c>
      <c r="B183" s="317"/>
      <c r="C183" s="322" t="s">
        <v>591</v>
      </c>
      <c r="D183" s="317"/>
      <c r="E183" s="318"/>
      <c r="F183" s="323">
        <f>8.3</f>
        <v>8.3</v>
      </c>
      <c r="G183" s="317"/>
      <c r="H183" s="322" t="s">
        <v>591</v>
      </c>
      <c r="I183" s="317"/>
      <c r="J183" s="317"/>
      <c r="K183" s="317" t="s">
        <v>259</v>
      </c>
    </row>
    <row r="184" spans="1:11" s="314" customFormat="1" ht="12">
      <c r="A184" s="323" t="s">
        <v>592</v>
      </c>
      <c r="B184" s="317"/>
      <c r="C184" s="317"/>
      <c r="D184" s="317" t="s">
        <v>593</v>
      </c>
      <c r="E184" s="318" t="s">
        <v>254</v>
      </c>
      <c r="F184" s="323" t="s">
        <v>592</v>
      </c>
      <c r="G184" s="317"/>
      <c r="H184" s="317"/>
      <c r="I184" s="317" t="s">
        <v>594</v>
      </c>
      <c r="J184" s="317" t="s">
        <v>254</v>
      </c>
      <c r="K184" s="317" t="s">
        <v>256</v>
      </c>
    </row>
    <row r="185" spans="1:11" s="314" customFormat="1" ht="12">
      <c r="A185" s="323" t="s">
        <v>595</v>
      </c>
      <c r="B185" s="317"/>
      <c r="C185" s="317"/>
      <c r="D185" s="317" t="s">
        <v>596</v>
      </c>
      <c r="E185" s="318" t="s">
        <v>254</v>
      </c>
      <c r="F185" s="323" t="s">
        <v>595</v>
      </c>
      <c r="G185" s="317"/>
      <c r="H185" s="317"/>
      <c r="I185" s="317" t="s">
        <v>597</v>
      </c>
      <c r="J185" s="317" t="s">
        <v>254</v>
      </c>
      <c r="K185" s="317" t="s">
        <v>256</v>
      </c>
    </row>
    <row r="186" spans="1:11" s="314" customFormat="1" ht="12">
      <c r="A186" s="323">
        <f>8.4</f>
        <v>8.4</v>
      </c>
      <c r="B186" s="317"/>
      <c r="C186" s="322" t="s">
        <v>598</v>
      </c>
      <c r="D186" s="317"/>
      <c r="E186" s="318" t="s">
        <v>564</v>
      </c>
      <c r="F186" s="323"/>
      <c r="G186" s="317"/>
      <c r="H186" s="317"/>
      <c r="I186" s="317"/>
      <c r="J186" s="317"/>
      <c r="K186" s="317" t="s">
        <v>259</v>
      </c>
    </row>
    <row r="187" spans="1:11" s="314" customFormat="1" ht="12">
      <c r="A187" s="323" t="s">
        <v>599</v>
      </c>
      <c r="B187" s="317"/>
      <c r="C187" s="317"/>
      <c r="D187" s="317" t="s">
        <v>600</v>
      </c>
      <c r="E187" s="318" t="s">
        <v>574</v>
      </c>
      <c r="F187" s="323"/>
      <c r="G187" s="317"/>
      <c r="H187" s="317"/>
      <c r="I187" s="317"/>
      <c r="J187" s="317"/>
      <c r="K187" s="317" t="s">
        <v>259</v>
      </c>
    </row>
    <row r="188" spans="1:11" s="314" customFormat="1" ht="12">
      <c r="A188" s="323" t="s">
        <v>601</v>
      </c>
      <c r="B188" s="317"/>
      <c r="C188" s="317"/>
      <c r="D188" s="317" t="s">
        <v>585</v>
      </c>
      <c r="E188" s="318" t="s">
        <v>602</v>
      </c>
      <c r="F188" s="323"/>
      <c r="G188" s="317"/>
      <c r="H188" s="317"/>
      <c r="I188" s="317"/>
      <c r="J188" s="317"/>
      <c r="K188" s="317" t="s">
        <v>259</v>
      </c>
    </row>
    <row r="189" spans="1:11" s="314" customFormat="1" ht="12">
      <c r="A189" s="323" t="s">
        <v>603</v>
      </c>
      <c r="B189" s="317"/>
      <c r="C189" s="317"/>
      <c r="D189" s="317" t="s">
        <v>604</v>
      </c>
      <c r="E189" s="318" t="s">
        <v>605</v>
      </c>
      <c r="F189" s="323"/>
      <c r="G189" s="317"/>
      <c r="H189" s="317"/>
      <c r="I189" s="317"/>
      <c r="J189" s="317"/>
      <c r="K189" s="317" t="s">
        <v>259</v>
      </c>
    </row>
    <row r="190" spans="1:11" s="314" customFormat="1" ht="12">
      <c r="A190" s="323">
        <f>8.5</f>
        <v>8.5</v>
      </c>
      <c r="B190" s="317"/>
      <c r="C190" s="322" t="s">
        <v>606</v>
      </c>
      <c r="D190" s="317"/>
      <c r="E190" s="318"/>
      <c r="F190" s="323">
        <f>8.4</f>
        <v>8.4</v>
      </c>
      <c r="G190" s="317"/>
      <c r="H190" s="322" t="s">
        <v>606</v>
      </c>
      <c r="I190" s="317"/>
      <c r="J190" s="317"/>
      <c r="K190" s="317" t="s">
        <v>259</v>
      </c>
    </row>
    <row r="191" spans="1:11" s="314" customFormat="1" ht="12">
      <c r="A191" s="323" t="s">
        <v>607</v>
      </c>
      <c r="B191" s="317"/>
      <c r="C191" s="317"/>
      <c r="D191" s="317" t="s">
        <v>608</v>
      </c>
      <c r="E191" s="318" t="s">
        <v>254</v>
      </c>
      <c r="F191" s="323" t="s">
        <v>599</v>
      </c>
      <c r="G191" s="317"/>
      <c r="H191" s="317"/>
      <c r="I191" s="317" t="s">
        <v>846</v>
      </c>
      <c r="J191" s="317" t="s">
        <v>609</v>
      </c>
      <c r="K191" s="317" t="s">
        <v>256</v>
      </c>
    </row>
    <row r="192" spans="1:12" s="314" customFormat="1" ht="12.75" thickBot="1">
      <c r="A192" s="338" t="s">
        <v>610</v>
      </c>
      <c r="B192" s="328"/>
      <c r="C192" s="328"/>
      <c r="D192" s="328" t="s">
        <v>611</v>
      </c>
      <c r="E192" s="328" t="s">
        <v>254</v>
      </c>
      <c r="F192" s="338" t="s">
        <v>601</v>
      </c>
      <c r="G192" s="328"/>
      <c r="H192" s="328"/>
      <c r="I192" s="328" t="s">
        <v>612</v>
      </c>
      <c r="J192" s="328" t="s">
        <v>613</v>
      </c>
      <c r="K192" s="328" t="s">
        <v>256</v>
      </c>
      <c r="L192" s="327"/>
    </row>
    <row r="193" spans="1:12" s="314" customFormat="1" ht="12">
      <c r="A193" s="339"/>
      <c r="B193" s="326"/>
      <c r="C193" s="326"/>
      <c r="D193" s="326"/>
      <c r="E193" s="326"/>
      <c r="F193" s="339"/>
      <c r="G193" s="326"/>
      <c r="H193" s="326"/>
      <c r="I193" s="326"/>
      <c r="J193" s="326"/>
      <c r="K193" s="326"/>
      <c r="L193" s="327"/>
    </row>
    <row r="194" spans="1:11" s="314" customFormat="1" ht="12">
      <c r="A194" s="317" t="s">
        <v>614</v>
      </c>
      <c r="B194" s="317"/>
      <c r="C194" s="317"/>
      <c r="D194" s="317"/>
      <c r="E194" s="317"/>
      <c r="F194" s="317"/>
      <c r="G194" s="317" t="s">
        <v>615</v>
      </c>
      <c r="H194" s="317"/>
      <c r="I194" s="317"/>
      <c r="J194" s="317"/>
      <c r="K194" s="317" t="s">
        <v>259</v>
      </c>
    </row>
    <row r="195" spans="1:11" s="314" customFormat="1" ht="12">
      <c r="A195" s="317" t="s">
        <v>616</v>
      </c>
      <c r="B195" s="317"/>
      <c r="C195" s="317"/>
      <c r="D195" s="317"/>
      <c r="E195" s="317"/>
      <c r="F195" s="317"/>
      <c r="G195" s="317" t="s">
        <v>617</v>
      </c>
      <c r="H195" s="317"/>
      <c r="I195" s="317"/>
      <c r="J195" s="317"/>
      <c r="K195" s="317" t="s">
        <v>259</v>
      </c>
    </row>
    <row r="196" spans="1:11" s="314" customFormat="1" ht="12">
      <c r="A196" s="317"/>
      <c r="B196" s="317"/>
      <c r="C196" s="317"/>
      <c r="D196" s="317"/>
      <c r="E196" s="317"/>
      <c r="F196" s="317"/>
      <c r="G196" s="317"/>
      <c r="H196" s="317"/>
      <c r="I196" s="317"/>
      <c r="J196" s="317"/>
      <c r="K196" s="317"/>
    </row>
    <row r="197" spans="1:11" s="314" customFormat="1" ht="12">
      <c r="A197" s="317"/>
      <c r="B197" s="317"/>
      <c r="C197" s="317"/>
      <c r="D197" s="317"/>
      <c r="E197" s="317"/>
      <c r="F197" s="317"/>
      <c r="G197" s="317"/>
      <c r="H197" s="317"/>
      <c r="I197" s="317"/>
      <c r="J197" s="317"/>
      <c r="K197" s="317"/>
    </row>
    <row r="198" spans="1:11" s="314" customFormat="1" ht="12">
      <c r="A198" s="241" t="s">
        <v>1065</v>
      </c>
      <c r="B198" s="317"/>
      <c r="C198" s="317"/>
      <c r="D198" s="317"/>
      <c r="E198" s="317"/>
      <c r="F198" s="317"/>
      <c r="G198" s="317"/>
      <c r="H198" s="317"/>
      <c r="I198" s="317"/>
      <c r="J198" s="317"/>
      <c r="K198" s="317"/>
    </row>
  </sheetData>
  <printOptions/>
  <pageMargins left="0.5" right="0.5" top="0.5" bottom="0.5" header="0" footer="0"/>
  <pageSetup fitToHeight="10" fitToWidth="1" horizontalDpi="600" verticalDpi="600" orientation="landscape" paperSize="9" scale="59" r:id="rId1"/>
</worksheet>
</file>

<file path=xl/worksheets/sheet18.xml><?xml version="1.0" encoding="utf-8"?>
<worksheet xmlns="http://schemas.openxmlformats.org/spreadsheetml/2006/main" xmlns:r="http://schemas.openxmlformats.org/officeDocument/2006/relationships">
  <sheetPr>
    <pageSetUpPr fitToPage="1"/>
  </sheetPr>
  <dimension ref="A1:L216"/>
  <sheetViews>
    <sheetView workbookViewId="0" topLeftCell="A1">
      <selection activeCell="A1" sqref="A1"/>
    </sheetView>
  </sheetViews>
  <sheetFormatPr defaultColWidth="9.140625" defaultRowHeight="12.75"/>
  <cols>
    <col min="1" max="1" width="10.28125" style="304" customWidth="1"/>
    <col min="2" max="3" width="3.140625" style="304" customWidth="1"/>
    <col min="4" max="4" width="58.57421875" style="304" customWidth="1"/>
    <col min="5" max="5" width="34.421875" style="304" customWidth="1"/>
    <col min="6" max="6" width="12.421875" style="303" customWidth="1"/>
    <col min="7" max="8" width="3.140625" style="304" customWidth="1"/>
    <col min="9" max="9" width="58.57421875" style="304" customWidth="1"/>
    <col min="10" max="10" width="43.57421875" style="304" bestFit="1" customWidth="1"/>
    <col min="11" max="11" width="10.28125" style="304" bestFit="1" customWidth="1"/>
    <col min="12" max="16384" width="11.421875" style="302" customWidth="1"/>
  </cols>
  <sheetData>
    <row r="1" spans="1:11" s="288" customFormat="1" ht="43.5" customHeight="1">
      <c r="A1" s="286" t="s">
        <v>1023</v>
      </c>
      <c r="B1" s="287"/>
      <c r="C1" s="287"/>
      <c r="D1" s="287"/>
      <c r="E1" s="287"/>
      <c r="F1" s="287"/>
      <c r="G1" s="287"/>
      <c r="H1" s="287"/>
      <c r="I1" s="287"/>
      <c r="J1" s="287"/>
      <c r="K1" s="287"/>
    </row>
    <row r="2" s="289" customFormat="1" ht="15.75">
      <c r="A2" s="289" t="s">
        <v>883</v>
      </c>
    </row>
    <row r="3" s="290" customFormat="1" ht="11.25">
      <c r="A3" s="290" t="s">
        <v>794</v>
      </c>
    </row>
    <row r="4" s="288" customFormat="1" ht="15">
      <c r="A4" s="291" t="s">
        <v>244</v>
      </c>
    </row>
    <row r="5" s="301" customFormat="1" ht="12">
      <c r="A5" s="301" t="s">
        <v>30</v>
      </c>
    </row>
    <row r="6" spans="1:11" ht="15">
      <c r="A6" s="302"/>
      <c r="B6" s="302"/>
      <c r="C6" s="302"/>
      <c r="D6" s="302"/>
      <c r="E6" s="302"/>
      <c r="F6" s="302"/>
      <c r="G6" s="302"/>
      <c r="H6" s="302"/>
      <c r="I6" s="302"/>
      <c r="J6" s="302"/>
      <c r="K6" s="302"/>
    </row>
    <row r="7" spans="1:4" s="306" customFormat="1" ht="12">
      <c r="A7" s="305" t="s">
        <v>618</v>
      </c>
      <c r="D7" s="307"/>
    </row>
    <row r="8" spans="1:11" s="306" customFormat="1" ht="12">
      <c r="A8" s="308"/>
      <c r="B8" s="309"/>
      <c r="C8" s="309"/>
      <c r="D8" s="309"/>
      <c r="E8" s="309"/>
      <c r="F8" s="308"/>
      <c r="G8" s="309"/>
      <c r="H8" s="309"/>
      <c r="I8" s="309"/>
      <c r="J8" s="309"/>
      <c r="K8" s="309"/>
    </row>
    <row r="9" spans="1:11" s="306" customFormat="1" ht="12">
      <c r="A9" s="308" t="s">
        <v>1067</v>
      </c>
      <c r="B9" s="309"/>
      <c r="C9" s="309"/>
      <c r="D9" s="309"/>
      <c r="E9" s="310"/>
      <c r="F9" s="308" t="s">
        <v>1068</v>
      </c>
      <c r="G9" s="309"/>
      <c r="H9" s="309"/>
      <c r="I9" s="309"/>
      <c r="J9" s="309"/>
      <c r="K9" s="309"/>
    </row>
    <row r="10" spans="1:11" s="314" customFormat="1" ht="12">
      <c r="A10" s="317"/>
      <c r="B10" s="316" t="s">
        <v>243</v>
      </c>
      <c r="C10" s="317"/>
      <c r="D10" s="317"/>
      <c r="E10" s="318"/>
      <c r="F10" s="317"/>
      <c r="G10" s="316" t="s">
        <v>243</v>
      </c>
      <c r="H10" s="317"/>
      <c r="I10" s="317"/>
      <c r="J10" s="317"/>
      <c r="K10" s="317"/>
    </row>
    <row r="11" spans="1:11" s="314" customFormat="1" ht="12">
      <c r="A11" s="317"/>
      <c r="B11" s="317"/>
      <c r="C11" s="316" t="s">
        <v>245</v>
      </c>
      <c r="D11" s="317"/>
      <c r="E11" s="318"/>
      <c r="F11" s="317"/>
      <c r="G11" s="317"/>
      <c r="H11" s="316" t="s">
        <v>245</v>
      </c>
      <c r="I11" s="317"/>
      <c r="J11" s="317"/>
      <c r="K11" s="317" t="s">
        <v>246</v>
      </c>
    </row>
    <row r="12" spans="1:12" s="314" customFormat="1" ht="12.75" thickBot="1">
      <c r="A12" s="328"/>
      <c r="B12" s="328"/>
      <c r="C12" s="328"/>
      <c r="D12" s="329" t="s">
        <v>247</v>
      </c>
      <c r="E12" s="330" t="s">
        <v>196</v>
      </c>
      <c r="F12" s="328"/>
      <c r="G12" s="328"/>
      <c r="H12" s="328"/>
      <c r="I12" s="331" t="s">
        <v>247</v>
      </c>
      <c r="J12" s="328" t="s">
        <v>248</v>
      </c>
      <c r="K12" s="328" t="s">
        <v>250</v>
      </c>
      <c r="L12" s="327"/>
    </row>
    <row r="13" spans="1:11" s="306" customFormat="1" ht="12">
      <c r="A13" s="309"/>
      <c r="B13" s="309"/>
      <c r="C13" s="309"/>
      <c r="D13" s="309"/>
      <c r="E13" s="310"/>
      <c r="F13" s="308"/>
      <c r="G13" s="309"/>
      <c r="H13" s="309"/>
      <c r="I13" s="309"/>
      <c r="J13" s="309"/>
      <c r="K13" s="309" t="s">
        <v>259</v>
      </c>
    </row>
    <row r="14" spans="1:11" s="306" customFormat="1" ht="12">
      <c r="A14" s="308"/>
      <c r="B14" s="311" t="s">
        <v>251</v>
      </c>
      <c r="C14" s="309"/>
      <c r="D14" s="309"/>
      <c r="E14" s="310"/>
      <c r="F14" s="308"/>
      <c r="G14" s="311" t="s">
        <v>251</v>
      </c>
      <c r="H14" s="309"/>
      <c r="I14" s="309"/>
      <c r="J14" s="309" t="s">
        <v>252</v>
      </c>
      <c r="K14" s="309" t="s">
        <v>259</v>
      </c>
    </row>
    <row r="15" spans="1:11" s="306" customFormat="1" ht="12">
      <c r="A15" s="308"/>
      <c r="B15" s="309"/>
      <c r="C15" s="309"/>
      <c r="D15" s="309"/>
      <c r="E15" s="310"/>
      <c r="F15" s="308"/>
      <c r="G15" s="309"/>
      <c r="H15" s="309"/>
      <c r="I15" s="309"/>
      <c r="J15" s="309"/>
      <c r="K15" s="309" t="s">
        <v>259</v>
      </c>
    </row>
    <row r="16" spans="1:11" s="306" customFormat="1" ht="12">
      <c r="A16" s="308">
        <f>1</f>
        <v>1</v>
      </c>
      <c r="B16" s="325" t="s">
        <v>122</v>
      </c>
      <c r="C16" s="309"/>
      <c r="D16" s="325"/>
      <c r="E16" s="310"/>
      <c r="F16" s="308">
        <f>1</f>
        <v>1</v>
      </c>
      <c r="G16" s="325" t="s">
        <v>122</v>
      </c>
      <c r="H16" s="309"/>
      <c r="I16" s="309"/>
      <c r="J16" s="309"/>
      <c r="K16" s="309" t="s">
        <v>259</v>
      </c>
    </row>
    <row r="17" spans="1:11" s="306" customFormat="1" ht="12">
      <c r="A17" s="308">
        <f>1.1</f>
        <v>1.1</v>
      </c>
      <c r="B17" s="309"/>
      <c r="C17" s="325" t="s">
        <v>123</v>
      </c>
      <c r="D17" s="309"/>
      <c r="E17" s="310" t="s">
        <v>619</v>
      </c>
      <c r="F17" s="308">
        <f>1.1</f>
        <v>1.1</v>
      </c>
      <c r="G17" s="309"/>
      <c r="H17" s="325" t="s">
        <v>123</v>
      </c>
      <c r="I17" s="309"/>
      <c r="J17" s="309" t="s">
        <v>620</v>
      </c>
      <c r="K17" s="309" t="s">
        <v>384</v>
      </c>
    </row>
    <row r="18" spans="1:11" s="306" customFormat="1" ht="12">
      <c r="A18" s="308" t="s">
        <v>257</v>
      </c>
      <c r="B18" s="309"/>
      <c r="C18" s="309"/>
      <c r="D18" s="309" t="s">
        <v>258</v>
      </c>
      <c r="E18" s="310" t="s">
        <v>621</v>
      </c>
      <c r="F18" s="308" t="s">
        <v>257</v>
      </c>
      <c r="G18" s="309"/>
      <c r="H18" s="309"/>
      <c r="I18" s="309" t="s">
        <v>1009</v>
      </c>
      <c r="J18" s="309" t="s">
        <v>622</v>
      </c>
      <c r="K18" s="309" t="s">
        <v>384</v>
      </c>
    </row>
    <row r="19" spans="1:11" s="306" customFormat="1" ht="12">
      <c r="A19" s="308" t="s">
        <v>260</v>
      </c>
      <c r="B19" s="309"/>
      <c r="C19" s="309"/>
      <c r="D19" s="309" t="s">
        <v>261</v>
      </c>
      <c r="E19" s="310"/>
      <c r="F19" s="308" t="s">
        <v>260</v>
      </c>
      <c r="G19" s="309"/>
      <c r="H19" s="309"/>
      <c r="I19" s="309" t="s">
        <v>261</v>
      </c>
      <c r="J19" s="309"/>
      <c r="K19" s="309" t="s">
        <v>259</v>
      </c>
    </row>
    <row r="20" spans="1:11" s="306" customFormat="1" ht="12">
      <c r="A20" s="308" t="s">
        <v>262</v>
      </c>
      <c r="B20" s="309"/>
      <c r="C20" s="309"/>
      <c r="D20" s="309" t="s">
        <v>265</v>
      </c>
      <c r="E20" s="310" t="s">
        <v>623</v>
      </c>
      <c r="F20" s="308" t="s">
        <v>262</v>
      </c>
      <c r="G20" s="309"/>
      <c r="H20" s="309"/>
      <c r="I20" s="309" t="s">
        <v>624</v>
      </c>
      <c r="J20" s="309" t="s">
        <v>625</v>
      </c>
      <c r="K20" s="309" t="s">
        <v>384</v>
      </c>
    </row>
    <row r="21" spans="1:11" s="306" customFormat="1" ht="12">
      <c r="A21" s="309"/>
      <c r="B21" s="309"/>
      <c r="C21" s="309"/>
      <c r="D21" s="309"/>
      <c r="E21" s="310"/>
      <c r="F21" s="308"/>
      <c r="G21" s="309"/>
      <c r="H21" s="309"/>
      <c r="I21" s="309"/>
      <c r="J21" s="309" t="s">
        <v>626</v>
      </c>
      <c r="K21" s="309" t="s">
        <v>259</v>
      </c>
    </row>
    <row r="22" spans="1:11" s="306" customFormat="1" ht="12">
      <c r="A22" s="308">
        <f>1.2</f>
        <v>1.2</v>
      </c>
      <c r="B22" s="309"/>
      <c r="C22" s="325" t="s">
        <v>267</v>
      </c>
      <c r="D22" s="309"/>
      <c r="E22" s="310" t="s">
        <v>254</v>
      </c>
      <c r="F22" s="308">
        <f>1.2</f>
        <v>1.2</v>
      </c>
      <c r="G22" s="309"/>
      <c r="H22" s="325" t="s">
        <v>627</v>
      </c>
      <c r="I22" s="309"/>
      <c r="J22" s="309" t="s">
        <v>254</v>
      </c>
      <c r="K22" s="309" t="s">
        <v>384</v>
      </c>
    </row>
    <row r="23" spans="1:11" s="306" customFormat="1" ht="12">
      <c r="A23" s="308" t="s">
        <v>268</v>
      </c>
      <c r="B23" s="309"/>
      <c r="C23" s="309"/>
      <c r="D23" s="309" t="s">
        <v>128</v>
      </c>
      <c r="E23" s="310"/>
      <c r="F23" s="308" t="s">
        <v>268</v>
      </c>
      <c r="G23" s="309"/>
      <c r="H23" s="309"/>
      <c r="I23" s="309" t="s">
        <v>128</v>
      </c>
      <c r="J23" s="309"/>
      <c r="K23" s="309" t="s">
        <v>259</v>
      </c>
    </row>
    <row r="24" spans="1:11" s="306" customFormat="1" ht="12">
      <c r="A24" s="308" t="s">
        <v>269</v>
      </c>
      <c r="B24" s="309"/>
      <c r="C24" s="309"/>
      <c r="D24" s="309" t="s">
        <v>129</v>
      </c>
      <c r="E24" s="310"/>
      <c r="F24" s="308" t="s">
        <v>269</v>
      </c>
      <c r="G24" s="309"/>
      <c r="H24" s="309"/>
      <c r="I24" s="309" t="s">
        <v>129</v>
      </c>
      <c r="J24" s="309"/>
      <c r="K24" s="309" t="s">
        <v>259</v>
      </c>
    </row>
    <row r="25" spans="1:11" s="306" customFormat="1" ht="12">
      <c r="A25" s="308" t="s">
        <v>270</v>
      </c>
      <c r="B25" s="309"/>
      <c r="C25" s="309"/>
      <c r="D25" s="309" t="s">
        <v>130</v>
      </c>
      <c r="E25" s="310"/>
      <c r="F25" s="308" t="s">
        <v>270</v>
      </c>
      <c r="G25" s="309"/>
      <c r="H25" s="309"/>
      <c r="I25" s="309" t="s">
        <v>130</v>
      </c>
      <c r="J25" s="309"/>
      <c r="K25" s="309" t="s">
        <v>259</v>
      </c>
    </row>
    <row r="26" spans="1:11" s="306" customFormat="1" ht="12">
      <c r="A26" s="308" t="s">
        <v>271</v>
      </c>
      <c r="B26" s="309"/>
      <c r="C26" s="309"/>
      <c r="D26" s="309" t="s">
        <v>131</v>
      </c>
      <c r="E26" s="310"/>
      <c r="F26" s="308" t="s">
        <v>271</v>
      </c>
      <c r="G26" s="309"/>
      <c r="H26" s="309"/>
      <c r="I26" s="309" t="s">
        <v>131</v>
      </c>
      <c r="J26" s="309"/>
      <c r="K26" s="309" t="s">
        <v>259</v>
      </c>
    </row>
    <row r="27" spans="1:11" s="306" customFormat="1" ht="12">
      <c r="A27" s="308">
        <f>1.3</f>
        <v>1.3</v>
      </c>
      <c r="B27" s="309"/>
      <c r="C27" s="325" t="s">
        <v>132</v>
      </c>
      <c r="D27" s="309"/>
      <c r="E27" s="310"/>
      <c r="F27" s="308">
        <f>1.3</f>
        <v>1.3</v>
      </c>
      <c r="G27" s="309"/>
      <c r="H27" s="325" t="s">
        <v>132</v>
      </c>
      <c r="I27" s="309"/>
      <c r="J27" s="309"/>
      <c r="K27" s="309" t="s">
        <v>259</v>
      </c>
    </row>
    <row r="28" spans="1:11" s="306" customFormat="1" ht="12">
      <c r="A28" s="308" t="s">
        <v>272</v>
      </c>
      <c r="B28" s="309"/>
      <c r="C28" s="309"/>
      <c r="D28" s="309" t="s">
        <v>273</v>
      </c>
      <c r="E28" s="310"/>
      <c r="F28" s="308" t="s">
        <v>272</v>
      </c>
      <c r="G28" s="309"/>
      <c r="H28" s="309"/>
      <c r="I28" s="309" t="s">
        <v>273</v>
      </c>
      <c r="J28" s="309"/>
      <c r="K28" s="309" t="s">
        <v>252</v>
      </c>
    </row>
    <row r="29" spans="1:11" s="306" customFormat="1" ht="12">
      <c r="A29" s="308" t="s">
        <v>274</v>
      </c>
      <c r="B29" s="309"/>
      <c r="C29" s="309"/>
      <c r="D29" s="309" t="s">
        <v>275</v>
      </c>
      <c r="E29" s="310"/>
      <c r="F29" s="308" t="s">
        <v>274</v>
      </c>
      <c r="G29" s="309"/>
      <c r="H29" s="309"/>
      <c r="I29" s="309" t="s">
        <v>275</v>
      </c>
      <c r="J29" s="309"/>
      <c r="K29" s="309" t="s">
        <v>252</v>
      </c>
    </row>
    <row r="30" spans="1:11" s="306" customFormat="1" ht="12">
      <c r="A30" s="308" t="s">
        <v>276</v>
      </c>
      <c r="B30" s="309"/>
      <c r="C30" s="309"/>
      <c r="D30" s="309" t="s">
        <v>135</v>
      </c>
      <c r="E30" s="310"/>
      <c r="F30" s="308" t="s">
        <v>276</v>
      </c>
      <c r="G30" s="309"/>
      <c r="H30" s="309"/>
      <c r="I30" s="309" t="s">
        <v>135</v>
      </c>
      <c r="J30" s="309"/>
      <c r="K30" s="309" t="s">
        <v>252</v>
      </c>
    </row>
    <row r="31" spans="1:11" s="306" customFormat="1" ht="12">
      <c r="A31" s="308" t="s">
        <v>277</v>
      </c>
      <c r="B31" s="309"/>
      <c r="C31" s="309"/>
      <c r="D31" s="309" t="s">
        <v>136</v>
      </c>
      <c r="E31" s="310"/>
      <c r="F31" s="308" t="s">
        <v>277</v>
      </c>
      <c r="G31" s="309"/>
      <c r="H31" s="309"/>
      <c r="I31" s="309" t="s">
        <v>136</v>
      </c>
      <c r="J31" s="309"/>
      <c r="K31" s="309" t="s">
        <v>252</v>
      </c>
    </row>
    <row r="32" spans="1:11" s="306" customFormat="1" ht="12">
      <c r="A32" s="308" t="s">
        <v>278</v>
      </c>
      <c r="B32" s="309"/>
      <c r="C32" s="309"/>
      <c r="D32" s="309" t="s">
        <v>279</v>
      </c>
      <c r="E32" s="310"/>
      <c r="F32" s="308" t="s">
        <v>278</v>
      </c>
      <c r="G32" s="309"/>
      <c r="H32" s="309"/>
      <c r="I32" s="309" t="s">
        <v>279</v>
      </c>
      <c r="J32" s="309"/>
      <c r="K32" s="309" t="s">
        <v>252</v>
      </c>
    </row>
    <row r="33" spans="1:11" s="306" customFormat="1" ht="12">
      <c r="A33" s="308" t="s">
        <v>280</v>
      </c>
      <c r="B33" s="309"/>
      <c r="C33" s="309"/>
      <c r="D33" s="309" t="s">
        <v>281</v>
      </c>
      <c r="E33" s="310" t="s">
        <v>254</v>
      </c>
      <c r="F33" s="308" t="s">
        <v>280</v>
      </c>
      <c r="G33" s="309"/>
      <c r="H33" s="309"/>
      <c r="I33" s="309" t="s">
        <v>628</v>
      </c>
      <c r="J33" s="309" t="s">
        <v>629</v>
      </c>
      <c r="K33" s="309" t="s">
        <v>252</v>
      </c>
    </row>
    <row r="34" spans="1:11" s="306" customFormat="1" ht="12">
      <c r="A34" s="308" t="s">
        <v>282</v>
      </c>
      <c r="B34" s="309"/>
      <c r="C34" s="309"/>
      <c r="D34" s="309" t="s">
        <v>139</v>
      </c>
      <c r="E34" s="310"/>
      <c r="F34" s="308" t="s">
        <v>282</v>
      </c>
      <c r="G34" s="309"/>
      <c r="H34" s="309"/>
      <c r="I34" s="309" t="s">
        <v>139</v>
      </c>
      <c r="J34" s="309"/>
      <c r="K34" s="309" t="s">
        <v>252</v>
      </c>
    </row>
    <row r="35" spans="1:11" s="306" customFormat="1" ht="12">
      <c r="A35" s="308">
        <f>1.4</f>
        <v>1.4</v>
      </c>
      <c r="B35" s="309"/>
      <c r="C35" s="325" t="s">
        <v>284</v>
      </c>
      <c r="D35" s="309"/>
      <c r="E35" s="310" t="s">
        <v>630</v>
      </c>
      <c r="F35" s="308">
        <f>1.4</f>
        <v>1.4</v>
      </c>
      <c r="G35" s="309"/>
      <c r="H35" s="325" t="s">
        <v>631</v>
      </c>
      <c r="I35" s="309"/>
      <c r="J35" s="309" t="s">
        <v>632</v>
      </c>
      <c r="K35" s="309" t="s">
        <v>292</v>
      </c>
    </row>
    <row r="36" spans="1:11" s="306" customFormat="1" ht="12">
      <c r="A36" s="308" t="s">
        <v>285</v>
      </c>
      <c r="B36" s="309"/>
      <c r="C36" s="309"/>
      <c r="D36" s="309" t="s">
        <v>286</v>
      </c>
      <c r="E36" s="310" t="s">
        <v>633</v>
      </c>
      <c r="F36" s="308" t="s">
        <v>285</v>
      </c>
      <c r="G36" s="309"/>
      <c r="H36" s="309"/>
      <c r="I36" s="309" t="s">
        <v>141</v>
      </c>
      <c r="J36" s="309" t="s">
        <v>634</v>
      </c>
      <c r="K36" s="309" t="s">
        <v>292</v>
      </c>
    </row>
    <row r="37" spans="1:11" s="306" customFormat="1" ht="12">
      <c r="A37" s="308" t="s">
        <v>287</v>
      </c>
      <c r="B37" s="309"/>
      <c r="C37" s="309"/>
      <c r="D37" s="309" t="s">
        <v>290</v>
      </c>
      <c r="E37" s="310" t="s">
        <v>289</v>
      </c>
      <c r="F37" s="308" t="s">
        <v>287</v>
      </c>
      <c r="G37" s="309"/>
      <c r="H37" s="309"/>
      <c r="I37" s="309" t="s">
        <v>142</v>
      </c>
      <c r="J37" s="309" t="s">
        <v>635</v>
      </c>
      <c r="K37" s="309" t="s">
        <v>292</v>
      </c>
    </row>
    <row r="38" spans="1:11" s="306" customFormat="1" ht="12">
      <c r="A38" s="308">
        <f>1.5</f>
        <v>1.5</v>
      </c>
      <c r="B38" s="309"/>
      <c r="C38" s="325" t="s">
        <v>295</v>
      </c>
      <c r="D38" s="309"/>
      <c r="E38" s="310" t="s">
        <v>636</v>
      </c>
      <c r="F38" s="308"/>
      <c r="G38" s="309"/>
      <c r="H38" s="309"/>
      <c r="I38" s="309"/>
      <c r="J38" s="309"/>
      <c r="K38" s="309" t="s">
        <v>259</v>
      </c>
    </row>
    <row r="39" spans="1:11" s="306" customFormat="1" ht="12">
      <c r="A39" s="308" t="s">
        <v>296</v>
      </c>
      <c r="B39" s="309"/>
      <c r="C39" s="309"/>
      <c r="D39" s="309" t="s">
        <v>297</v>
      </c>
      <c r="E39" s="310" t="s">
        <v>633</v>
      </c>
      <c r="F39" s="308"/>
      <c r="G39" s="309"/>
      <c r="H39" s="309"/>
      <c r="I39" s="309"/>
      <c r="J39" s="309"/>
      <c r="K39" s="309" t="s">
        <v>259</v>
      </c>
    </row>
    <row r="40" spans="1:11" s="306" customFormat="1" ht="12">
      <c r="A40" s="308" t="s">
        <v>298</v>
      </c>
      <c r="B40" s="309"/>
      <c r="C40" s="309"/>
      <c r="D40" s="309" t="s">
        <v>301</v>
      </c>
      <c r="E40" s="310" t="s">
        <v>289</v>
      </c>
      <c r="F40" s="308"/>
      <c r="G40" s="309"/>
      <c r="H40" s="309"/>
      <c r="I40" s="309"/>
      <c r="J40" s="309"/>
      <c r="K40" s="309" t="s">
        <v>259</v>
      </c>
    </row>
    <row r="41" spans="1:11" s="306" customFormat="1" ht="12">
      <c r="A41" s="308" t="s">
        <v>302</v>
      </c>
      <c r="B41" s="309"/>
      <c r="C41" s="309"/>
      <c r="D41" s="309" t="s">
        <v>303</v>
      </c>
      <c r="E41" s="310" t="s">
        <v>637</v>
      </c>
      <c r="F41" s="308"/>
      <c r="G41" s="309"/>
      <c r="H41" s="309"/>
      <c r="I41" s="309"/>
      <c r="J41" s="309"/>
      <c r="K41" s="309" t="s">
        <v>259</v>
      </c>
    </row>
    <row r="42" spans="1:11" s="306" customFormat="1" ht="12">
      <c r="A42" s="308">
        <f>1.6</f>
        <v>1.6</v>
      </c>
      <c r="B42" s="309"/>
      <c r="C42" s="325" t="s">
        <v>305</v>
      </c>
      <c r="D42" s="309"/>
      <c r="E42" s="310" t="s">
        <v>638</v>
      </c>
      <c r="F42" s="308">
        <f>1.5</f>
        <v>1.5</v>
      </c>
      <c r="G42" s="309"/>
      <c r="H42" s="325" t="s">
        <v>639</v>
      </c>
      <c r="I42" s="309"/>
      <c r="J42" s="309" t="s">
        <v>640</v>
      </c>
      <c r="K42" s="309" t="s">
        <v>292</v>
      </c>
    </row>
    <row r="43" spans="1:11" s="306" customFormat="1" ht="12">
      <c r="A43" s="308" t="s">
        <v>306</v>
      </c>
      <c r="B43" s="309"/>
      <c r="C43" s="309"/>
      <c r="D43" s="309" t="s">
        <v>307</v>
      </c>
      <c r="E43" s="310" t="s">
        <v>637</v>
      </c>
      <c r="F43" s="308" t="s">
        <v>296</v>
      </c>
      <c r="G43" s="309"/>
      <c r="H43" s="309"/>
      <c r="I43" s="309" t="s">
        <v>641</v>
      </c>
      <c r="J43" s="309" t="s">
        <v>642</v>
      </c>
      <c r="K43" s="309" t="s">
        <v>292</v>
      </c>
    </row>
    <row r="44" spans="1:11" s="306" customFormat="1" ht="12">
      <c r="A44" s="308" t="s">
        <v>308</v>
      </c>
      <c r="B44" s="309"/>
      <c r="C44" s="309"/>
      <c r="D44" s="309" t="s">
        <v>309</v>
      </c>
      <c r="E44" s="310" t="s">
        <v>643</v>
      </c>
      <c r="F44" s="308" t="s">
        <v>298</v>
      </c>
      <c r="G44" s="309"/>
      <c r="H44" s="309"/>
      <c r="I44" s="309" t="s">
        <v>644</v>
      </c>
      <c r="J44" s="309" t="s">
        <v>645</v>
      </c>
      <c r="K44" s="309" t="s">
        <v>292</v>
      </c>
    </row>
    <row r="45" spans="1:11" s="306" customFormat="1" ht="12">
      <c r="A45" s="309"/>
      <c r="B45" s="309"/>
      <c r="C45" s="309"/>
      <c r="D45" s="309"/>
      <c r="E45" s="310"/>
      <c r="F45" s="308"/>
      <c r="G45" s="309"/>
      <c r="H45" s="309"/>
      <c r="I45" s="309"/>
      <c r="J45" s="309"/>
      <c r="K45" s="309" t="s">
        <v>252</v>
      </c>
    </row>
    <row r="46" spans="1:11" s="306" customFormat="1" ht="12">
      <c r="A46" s="308" t="s">
        <v>310</v>
      </c>
      <c r="B46" s="309"/>
      <c r="C46" s="309"/>
      <c r="D46" s="309" t="s">
        <v>312</v>
      </c>
      <c r="E46" s="310" t="s">
        <v>646</v>
      </c>
      <c r="F46" s="308"/>
      <c r="G46" s="309"/>
      <c r="H46" s="309"/>
      <c r="I46" s="309"/>
      <c r="J46" s="309"/>
      <c r="K46" s="309" t="s">
        <v>252</v>
      </c>
    </row>
    <row r="47" spans="1:11" s="306" customFormat="1" ht="12">
      <c r="A47" s="308">
        <f>1.7</f>
        <v>1.7</v>
      </c>
      <c r="B47" s="309"/>
      <c r="C47" s="325" t="s">
        <v>313</v>
      </c>
      <c r="D47" s="309"/>
      <c r="E47" s="310"/>
      <c r="F47" s="308">
        <f>1.6</f>
        <v>1.6</v>
      </c>
      <c r="G47" s="309"/>
      <c r="H47" s="325" t="s">
        <v>313</v>
      </c>
      <c r="I47" s="309"/>
      <c r="J47" s="309"/>
      <c r="K47" s="309" t="s">
        <v>252</v>
      </c>
    </row>
    <row r="48" spans="1:11" s="306" customFormat="1" ht="12">
      <c r="A48" s="308" t="s">
        <v>314</v>
      </c>
      <c r="B48" s="309"/>
      <c r="C48" s="309"/>
      <c r="D48" s="309" t="s">
        <v>316</v>
      </c>
      <c r="E48" s="310"/>
      <c r="F48" s="308" t="s">
        <v>306</v>
      </c>
      <c r="G48" s="309"/>
      <c r="H48" s="309"/>
      <c r="I48" s="309" t="s">
        <v>316</v>
      </c>
      <c r="J48" s="309"/>
      <c r="K48" s="309" t="s">
        <v>252</v>
      </c>
    </row>
    <row r="49" spans="1:11" s="306" customFormat="1" ht="12">
      <c r="A49" s="308" t="s">
        <v>317</v>
      </c>
      <c r="B49" s="309"/>
      <c r="C49" s="309"/>
      <c r="D49" s="309" t="s">
        <v>319</v>
      </c>
      <c r="E49" s="310"/>
      <c r="F49" s="308" t="s">
        <v>308</v>
      </c>
      <c r="G49" s="309"/>
      <c r="H49" s="309"/>
      <c r="I49" s="309" t="s">
        <v>319</v>
      </c>
      <c r="J49" s="309"/>
      <c r="K49" s="309" t="s">
        <v>252</v>
      </c>
    </row>
    <row r="50" spans="1:11" s="306" customFormat="1" ht="12">
      <c r="A50" s="308">
        <f>1.8</f>
        <v>1.8</v>
      </c>
      <c r="B50" s="309"/>
      <c r="C50" s="325" t="s">
        <v>149</v>
      </c>
      <c r="D50" s="309"/>
      <c r="E50" s="310"/>
      <c r="F50" s="308">
        <f>1.7</f>
        <v>1.7</v>
      </c>
      <c r="G50" s="309"/>
      <c r="H50" s="325" t="s">
        <v>149</v>
      </c>
      <c r="I50" s="309"/>
      <c r="J50" s="309"/>
      <c r="K50" s="309" t="s">
        <v>252</v>
      </c>
    </row>
    <row r="51" spans="1:11" s="306" customFormat="1" ht="12">
      <c r="A51" s="308" t="s">
        <v>320</v>
      </c>
      <c r="B51" s="309"/>
      <c r="C51" s="309"/>
      <c r="D51" s="309" t="s">
        <v>150</v>
      </c>
      <c r="E51" s="310"/>
      <c r="F51" s="308" t="s">
        <v>314</v>
      </c>
      <c r="G51" s="309"/>
      <c r="H51" s="309"/>
      <c r="I51" s="309" t="s">
        <v>150</v>
      </c>
      <c r="J51" s="309"/>
      <c r="K51" s="309" t="s">
        <v>252</v>
      </c>
    </row>
    <row r="52" spans="1:11" s="306" customFormat="1" ht="12">
      <c r="A52" s="308" t="s">
        <v>321</v>
      </c>
      <c r="B52" s="309"/>
      <c r="C52" s="309"/>
      <c r="D52" s="309" t="s">
        <v>151</v>
      </c>
      <c r="E52" s="310"/>
      <c r="F52" s="308" t="s">
        <v>317</v>
      </c>
      <c r="G52" s="309"/>
      <c r="H52" s="309"/>
      <c r="I52" s="309" t="s">
        <v>151</v>
      </c>
      <c r="J52" s="309"/>
      <c r="K52" s="309" t="s">
        <v>252</v>
      </c>
    </row>
    <row r="53" spans="1:11" s="306" customFormat="1" ht="12">
      <c r="A53" s="308" t="s">
        <v>324</v>
      </c>
      <c r="B53" s="309"/>
      <c r="C53" s="309"/>
      <c r="D53" s="309" t="s">
        <v>152</v>
      </c>
      <c r="E53" s="310"/>
      <c r="F53" s="308" t="s">
        <v>647</v>
      </c>
      <c r="G53" s="309"/>
      <c r="H53" s="309"/>
      <c r="I53" s="309" t="s">
        <v>152</v>
      </c>
      <c r="J53" s="309"/>
      <c r="K53" s="309" t="s">
        <v>252</v>
      </c>
    </row>
    <row r="54" spans="1:11" s="306" customFormat="1" ht="12">
      <c r="A54" s="308" t="s">
        <v>325</v>
      </c>
      <c r="B54" s="309"/>
      <c r="C54" s="309"/>
      <c r="D54" s="309" t="s">
        <v>326</v>
      </c>
      <c r="E54" s="310"/>
      <c r="F54" s="308" t="s">
        <v>648</v>
      </c>
      <c r="G54" s="309"/>
      <c r="H54" s="309"/>
      <c r="I54" s="309" t="s">
        <v>326</v>
      </c>
      <c r="J54" s="309"/>
      <c r="K54" s="309" t="s">
        <v>252</v>
      </c>
    </row>
    <row r="55" spans="1:11" s="306" customFormat="1" ht="12">
      <c r="A55" s="308" t="s">
        <v>328</v>
      </c>
      <c r="B55" s="309"/>
      <c r="C55" s="309"/>
      <c r="D55" s="309" t="s">
        <v>154</v>
      </c>
      <c r="E55" s="310"/>
      <c r="F55" s="308" t="s">
        <v>649</v>
      </c>
      <c r="G55" s="309"/>
      <c r="H55" s="309"/>
      <c r="I55" s="309" t="s">
        <v>154</v>
      </c>
      <c r="J55" s="309"/>
      <c r="K55" s="309" t="s">
        <v>252</v>
      </c>
    </row>
    <row r="56" spans="1:11" s="306" customFormat="1" ht="12">
      <c r="A56" s="308" t="s">
        <v>331</v>
      </c>
      <c r="B56" s="309"/>
      <c r="C56" s="309"/>
      <c r="D56" s="309" t="s">
        <v>155</v>
      </c>
      <c r="E56" s="310"/>
      <c r="F56" s="308" t="s">
        <v>650</v>
      </c>
      <c r="G56" s="309"/>
      <c r="H56" s="309"/>
      <c r="I56" s="309" t="s">
        <v>155</v>
      </c>
      <c r="J56" s="309"/>
      <c r="K56" s="309" t="s">
        <v>252</v>
      </c>
    </row>
    <row r="57" spans="1:11" s="306" customFormat="1" ht="12">
      <c r="A57" s="309"/>
      <c r="B57" s="309"/>
      <c r="C57" s="309"/>
      <c r="D57" s="309"/>
      <c r="E57" s="310"/>
      <c r="F57" s="308"/>
      <c r="G57" s="309"/>
      <c r="H57" s="309"/>
      <c r="I57" s="309"/>
      <c r="J57" s="309"/>
      <c r="K57" s="309" t="s">
        <v>259</v>
      </c>
    </row>
    <row r="58" spans="1:11" s="306" customFormat="1" ht="12">
      <c r="A58" s="308"/>
      <c r="B58" s="309"/>
      <c r="C58" s="309"/>
      <c r="D58" s="309"/>
      <c r="E58" s="310"/>
      <c r="F58" s="308"/>
      <c r="G58" s="309"/>
      <c r="H58" s="309"/>
      <c r="I58" s="309"/>
      <c r="J58" s="309"/>
      <c r="K58" s="309" t="s">
        <v>259</v>
      </c>
    </row>
    <row r="59" spans="1:11" s="306" customFormat="1" ht="12">
      <c r="A59" s="308">
        <f>6</f>
        <v>6</v>
      </c>
      <c r="B59" s="325" t="s">
        <v>156</v>
      </c>
      <c r="C59" s="309"/>
      <c r="D59" s="309"/>
      <c r="E59" s="310"/>
      <c r="F59" s="308">
        <f>2</f>
        <v>2</v>
      </c>
      <c r="G59" s="325" t="s">
        <v>156</v>
      </c>
      <c r="H59" s="309"/>
      <c r="I59" s="309"/>
      <c r="J59" s="309"/>
      <c r="K59" s="309" t="s">
        <v>259</v>
      </c>
    </row>
    <row r="60" spans="1:11" s="306" customFormat="1" ht="12">
      <c r="A60" s="308">
        <f>6.1</f>
        <v>6.1</v>
      </c>
      <c r="B60" s="309"/>
      <c r="C60" s="325" t="s">
        <v>157</v>
      </c>
      <c r="D60" s="309"/>
      <c r="E60" s="310"/>
      <c r="F60" s="308">
        <f>2.1</f>
        <v>2.1</v>
      </c>
      <c r="G60" s="309"/>
      <c r="H60" s="325" t="s">
        <v>157</v>
      </c>
      <c r="I60" s="309"/>
      <c r="J60" s="309"/>
      <c r="K60" s="309" t="s">
        <v>259</v>
      </c>
    </row>
    <row r="61" spans="1:11" s="306" customFormat="1" ht="12">
      <c r="A61" s="308" t="s">
        <v>535</v>
      </c>
      <c r="B61" s="309"/>
      <c r="C61" s="309"/>
      <c r="D61" s="309" t="s">
        <v>158</v>
      </c>
      <c r="E61" s="310"/>
      <c r="F61" s="308" t="s">
        <v>342</v>
      </c>
      <c r="G61" s="309"/>
      <c r="H61" s="309"/>
      <c r="I61" s="309" t="s">
        <v>158</v>
      </c>
      <c r="J61" s="309"/>
      <c r="K61" s="309" t="s">
        <v>259</v>
      </c>
    </row>
    <row r="62" spans="1:11" s="306" customFormat="1" ht="12">
      <c r="A62" s="308" t="s">
        <v>536</v>
      </c>
      <c r="B62" s="309"/>
      <c r="C62" s="309"/>
      <c r="D62" s="309" t="s">
        <v>159</v>
      </c>
      <c r="E62" s="310"/>
      <c r="F62" s="308" t="s">
        <v>346</v>
      </c>
      <c r="G62" s="309"/>
      <c r="H62" s="309"/>
      <c r="I62" s="309" t="s">
        <v>159</v>
      </c>
      <c r="J62" s="309"/>
      <c r="K62" s="309" t="s">
        <v>259</v>
      </c>
    </row>
    <row r="63" spans="1:11" s="306" customFormat="1" ht="12">
      <c r="A63" s="308" t="s">
        <v>537</v>
      </c>
      <c r="B63" s="309"/>
      <c r="C63" s="309"/>
      <c r="D63" s="309" t="s">
        <v>160</v>
      </c>
      <c r="E63" s="310"/>
      <c r="F63" s="308" t="s">
        <v>349</v>
      </c>
      <c r="G63" s="309"/>
      <c r="H63" s="309"/>
      <c r="I63" s="309" t="s">
        <v>160</v>
      </c>
      <c r="J63" s="309"/>
      <c r="K63" s="309" t="s">
        <v>259</v>
      </c>
    </row>
    <row r="64" spans="1:11" s="306" customFormat="1" ht="12">
      <c r="A64" s="308">
        <f>6.2</f>
        <v>6.2</v>
      </c>
      <c r="B64" s="309"/>
      <c r="C64" s="325" t="s">
        <v>538</v>
      </c>
      <c r="D64" s="309"/>
      <c r="E64" s="310" t="s">
        <v>651</v>
      </c>
      <c r="F64" s="308">
        <f>2.2</f>
        <v>2.2</v>
      </c>
      <c r="G64" s="309"/>
      <c r="H64" s="325" t="s">
        <v>162</v>
      </c>
      <c r="I64" s="309"/>
      <c r="J64" s="309" t="s">
        <v>652</v>
      </c>
      <c r="K64" s="309" t="s">
        <v>384</v>
      </c>
    </row>
    <row r="65" spans="1:11" s="306" customFormat="1" ht="12">
      <c r="A65" s="308" t="s">
        <v>539</v>
      </c>
      <c r="B65" s="309"/>
      <c r="C65" s="309"/>
      <c r="D65" s="309" t="s">
        <v>538</v>
      </c>
      <c r="E65" s="310" t="s">
        <v>653</v>
      </c>
      <c r="F65" s="308" t="s">
        <v>358</v>
      </c>
      <c r="G65" s="309"/>
      <c r="H65" s="309"/>
      <c r="I65" s="309" t="s">
        <v>162</v>
      </c>
      <c r="J65" s="309" t="s">
        <v>654</v>
      </c>
      <c r="K65" s="309" t="s">
        <v>384</v>
      </c>
    </row>
    <row r="66" spans="1:11" s="306" customFormat="1" ht="12">
      <c r="A66" s="308"/>
      <c r="B66" s="309"/>
      <c r="C66" s="309"/>
      <c r="D66" s="309"/>
      <c r="E66" s="310"/>
      <c r="F66" s="308"/>
      <c r="G66" s="309"/>
      <c r="H66" s="309"/>
      <c r="I66" s="309"/>
      <c r="J66" s="309"/>
      <c r="K66" s="309" t="s">
        <v>259</v>
      </c>
    </row>
    <row r="67" spans="1:11" s="306" customFormat="1" ht="12">
      <c r="A67" s="308"/>
      <c r="B67" s="309"/>
      <c r="C67" s="309"/>
      <c r="D67" s="309"/>
      <c r="E67" s="310"/>
      <c r="F67" s="308"/>
      <c r="G67" s="309"/>
      <c r="H67" s="309"/>
      <c r="I67" s="309"/>
      <c r="J67" s="309"/>
      <c r="K67" s="309" t="s">
        <v>259</v>
      </c>
    </row>
    <row r="68" spans="1:11" s="306" customFormat="1" ht="12">
      <c r="A68" s="308">
        <f>2</f>
        <v>2</v>
      </c>
      <c r="B68" s="325" t="s">
        <v>338</v>
      </c>
      <c r="C68" s="309"/>
      <c r="D68" s="309"/>
      <c r="E68" s="310" t="s">
        <v>655</v>
      </c>
      <c r="F68" s="308">
        <f>3</f>
        <v>3</v>
      </c>
      <c r="G68" s="325" t="s">
        <v>192</v>
      </c>
      <c r="H68" s="309"/>
      <c r="I68" s="309"/>
      <c r="J68" s="309" t="s">
        <v>656</v>
      </c>
      <c r="K68" s="309" t="s">
        <v>384</v>
      </c>
    </row>
    <row r="69" spans="1:11" s="306" customFormat="1" ht="12">
      <c r="A69" s="308">
        <f>2.1</f>
        <v>2.1</v>
      </c>
      <c r="B69" s="309"/>
      <c r="C69" s="325" t="s">
        <v>164</v>
      </c>
      <c r="D69" s="309"/>
      <c r="E69" s="310"/>
      <c r="F69" s="308">
        <f>3.1</f>
        <v>3.1</v>
      </c>
      <c r="G69" s="309"/>
      <c r="H69" s="325" t="s">
        <v>164</v>
      </c>
      <c r="I69" s="309"/>
      <c r="J69" s="309"/>
      <c r="K69" s="309" t="s">
        <v>259</v>
      </c>
    </row>
    <row r="70" spans="1:11" s="306" customFormat="1" ht="12">
      <c r="A70" s="308" t="s">
        <v>342</v>
      </c>
      <c r="B70" s="309"/>
      <c r="C70" s="309"/>
      <c r="D70" s="309" t="s">
        <v>165</v>
      </c>
      <c r="E70" s="310" t="s">
        <v>619</v>
      </c>
      <c r="F70" s="308" t="s">
        <v>395</v>
      </c>
      <c r="G70" s="309"/>
      <c r="H70" s="309"/>
      <c r="I70" s="309" t="s">
        <v>165</v>
      </c>
      <c r="J70" s="309" t="s">
        <v>657</v>
      </c>
      <c r="K70" s="309" t="s">
        <v>384</v>
      </c>
    </row>
    <row r="71" spans="1:11" s="306" customFormat="1" ht="12">
      <c r="A71" s="308" t="s">
        <v>346</v>
      </c>
      <c r="B71" s="309"/>
      <c r="C71" s="309"/>
      <c r="D71" s="309" t="s">
        <v>348</v>
      </c>
      <c r="E71" s="310" t="s">
        <v>658</v>
      </c>
      <c r="F71" s="308"/>
      <c r="G71" s="309"/>
      <c r="H71" s="309"/>
      <c r="I71" s="309"/>
      <c r="J71" s="309"/>
      <c r="K71" s="309" t="s">
        <v>259</v>
      </c>
    </row>
    <row r="72" spans="1:11" s="306" customFormat="1" ht="12">
      <c r="A72" s="308" t="s">
        <v>349</v>
      </c>
      <c r="B72" s="309"/>
      <c r="C72" s="309"/>
      <c r="D72" s="309" t="s">
        <v>350</v>
      </c>
      <c r="E72" s="310"/>
      <c r="F72" s="308" t="s">
        <v>396</v>
      </c>
      <c r="G72" s="309"/>
      <c r="H72" s="309"/>
      <c r="I72" s="309" t="s">
        <v>350</v>
      </c>
      <c r="J72" s="309"/>
      <c r="K72" s="309" t="s">
        <v>259</v>
      </c>
    </row>
    <row r="73" spans="1:11" s="306" customFormat="1" ht="12">
      <c r="A73" s="308">
        <f>2.2</f>
        <v>2.2</v>
      </c>
      <c r="B73" s="309"/>
      <c r="C73" s="325" t="s">
        <v>167</v>
      </c>
      <c r="D73" s="309"/>
      <c r="E73" s="310"/>
      <c r="F73" s="308">
        <f>3.2</f>
        <v>3.2</v>
      </c>
      <c r="G73" s="309"/>
      <c r="H73" s="325" t="s">
        <v>167</v>
      </c>
      <c r="I73" s="309"/>
      <c r="J73" s="309"/>
      <c r="K73" s="309" t="s">
        <v>259</v>
      </c>
    </row>
    <row r="74" spans="1:11" s="306" customFormat="1" ht="12">
      <c r="A74" s="308" t="s">
        <v>358</v>
      </c>
      <c r="B74" s="309"/>
      <c r="C74" s="309"/>
      <c r="D74" s="309" t="s">
        <v>168</v>
      </c>
      <c r="E74" s="310"/>
      <c r="F74" s="308" t="s">
        <v>401</v>
      </c>
      <c r="G74" s="309"/>
      <c r="H74" s="309"/>
      <c r="I74" s="309" t="s">
        <v>168</v>
      </c>
      <c r="J74" s="309"/>
      <c r="K74" s="309" t="s">
        <v>259</v>
      </c>
    </row>
    <row r="75" spans="1:11" s="306" customFormat="1" ht="12">
      <c r="A75" s="308" t="s">
        <v>362</v>
      </c>
      <c r="B75" s="309"/>
      <c r="C75" s="309"/>
      <c r="D75" s="309" t="s">
        <v>659</v>
      </c>
      <c r="E75" s="310"/>
      <c r="F75" s="308" t="s">
        <v>405</v>
      </c>
      <c r="G75" s="309"/>
      <c r="H75" s="309"/>
      <c r="I75" s="309" t="s">
        <v>659</v>
      </c>
      <c r="J75" s="309"/>
      <c r="K75" s="309" t="s">
        <v>259</v>
      </c>
    </row>
    <row r="76" spans="1:11" s="306" customFormat="1" ht="12">
      <c r="A76" s="309"/>
      <c r="B76" s="309"/>
      <c r="C76" s="309"/>
      <c r="D76" s="309" t="s">
        <v>660</v>
      </c>
      <c r="E76" s="310"/>
      <c r="F76" s="308"/>
      <c r="G76" s="309"/>
      <c r="H76" s="309"/>
      <c r="I76" s="309" t="s">
        <v>660</v>
      </c>
      <c r="J76" s="309"/>
      <c r="K76" s="309" t="s">
        <v>259</v>
      </c>
    </row>
    <row r="77" spans="1:11" s="306" customFormat="1" ht="12">
      <c r="A77" s="308">
        <f>2.3</f>
        <v>2.3</v>
      </c>
      <c r="B77" s="309"/>
      <c r="C77" s="325" t="s">
        <v>369</v>
      </c>
      <c r="D77" s="309"/>
      <c r="E77" s="310"/>
      <c r="F77" s="308">
        <f>3.3</f>
        <v>3.3</v>
      </c>
      <c r="G77" s="309"/>
      <c r="H77" s="325" t="s">
        <v>369</v>
      </c>
      <c r="I77" s="309"/>
      <c r="J77" s="309"/>
      <c r="K77" s="309" t="s">
        <v>259</v>
      </c>
    </row>
    <row r="78" spans="1:11" s="306" customFormat="1" ht="12">
      <c r="A78" s="308" t="s">
        <v>373</v>
      </c>
      <c r="B78" s="309"/>
      <c r="C78" s="309"/>
      <c r="D78" s="309" t="s">
        <v>353</v>
      </c>
      <c r="E78" s="310" t="s">
        <v>661</v>
      </c>
      <c r="F78" s="308" t="s">
        <v>416</v>
      </c>
      <c r="G78" s="309"/>
      <c r="H78" s="309"/>
      <c r="I78" s="309" t="s">
        <v>369</v>
      </c>
      <c r="J78" s="309" t="s">
        <v>662</v>
      </c>
      <c r="K78" s="309" t="s">
        <v>384</v>
      </c>
    </row>
    <row r="79" spans="1:11" s="306" customFormat="1" ht="12">
      <c r="A79" s="308" t="s">
        <v>376</v>
      </c>
      <c r="B79" s="309"/>
      <c r="C79" s="309"/>
      <c r="D79" s="309" t="s">
        <v>367</v>
      </c>
      <c r="E79" s="310" t="s">
        <v>661</v>
      </c>
      <c r="F79" s="308"/>
      <c r="G79" s="309"/>
      <c r="H79" s="309"/>
      <c r="I79" s="309"/>
      <c r="J79" s="309"/>
      <c r="K79" s="309" t="s">
        <v>259</v>
      </c>
    </row>
    <row r="80" spans="1:11" s="306" customFormat="1" ht="12">
      <c r="A80" s="308">
        <f>2.4</f>
        <v>2.4</v>
      </c>
      <c r="B80" s="309"/>
      <c r="C80" s="325" t="s">
        <v>171</v>
      </c>
      <c r="D80" s="309"/>
      <c r="E80" s="310"/>
      <c r="F80" s="308">
        <f>3.4</f>
        <v>3.4</v>
      </c>
      <c r="G80" s="309"/>
      <c r="H80" s="325" t="s">
        <v>171</v>
      </c>
      <c r="I80" s="309"/>
      <c r="J80" s="309"/>
      <c r="K80" s="309" t="s">
        <v>259</v>
      </c>
    </row>
    <row r="81" spans="1:11" s="306" customFormat="1" ht="12">
      <c r="A81" s="308" t="s">
        <v>378</v>
      </c>
      <c r="B81" s="309"/>
      <c r="C81" s="309"/>
      <c r="D81" s="309" t="s">
        <v>172</v>
      </c>
      <c r="E81" s="310"/>
      <c r="F81" s="308" t="s">
        <v>663</v>
      </c>
      <c r="G81" s="309"/>
      <c r="H81" s="309"/>
      <c r="I81" s="309" t="s">
        <v>172</v>
      </c>
      <c r="J81" s="309"/>
      <c r="K81" s="309" t="s">
        <v>252</v>
      </c>
    </row>
    <row r="82" spans="1:11" s="306" customFormat="1" ht="12">
      <c r="A82" s="308" t="s">
        <v>379</v>
      </c>
      <c r="B82" s="309"/>
      <c r="C82" s="309"/>
      <c r="D82" s="309" t="s">
        <v>173</v>
      </c>
      <c r="E82" s="310"/>
      <c r="F82" s="308" t="s">
        <v>664</v>
      </c>
      <c r="G82" s="309"/>
      <c r="H82" s="309"/>
      <c r="I82" s="309" t="s">
        <v>173</v>
      </c>
      <c r="J82" s="309"/>
      <c r="K82" s="309" t="s">
        <v>252</v>
      </c>
    </row>
    <row r="83" spans="1:11" s="306" customFormat="1" ht="12">
      <c r="A83" s="308" t="s">
        <v>380</v>
      </c>
      <c r="B83" s="309"/>
      <c r="C83" s="309"/>
      <c r="D83" s="309" t="s">
        <v>174</v>
      </c>
      <c r="E83" s="310"/>
      <c r="F83" s="308" t="s">
        <v>665</v>
      </c>
      <c r="G83" s="309"/>
      <c r="H83" s="309"/>
      <c r="I83" s="309" t="s">
        <v>174</v>
      </c>
      <c r="J83" s="309"/>
      <c r="K83" s="309" t="s">
        <v>252</v>
      </c>
    </row>
    <row r="84" spans="1:11" s="306" customFormat="1" ht="12">
      <c r="A84" s="308">
        <f>2.5</f>
        <v>2.5</v>
      </c>
      <c r="B84" s="309"/>
      <c r="C84" s="325" t="s">
        <v>382</v>
      </c>
      <c r="D84" s="309"/>
      <c r="E84" s="310"/>
      <c r="F84" s="308">
        <f>3.5</f>
        <v>3.5</v>
      </c>
      <c r="G84" s="309"/>
      <c r="H84" s="325" t="s">
        <v>382</v>
      </c>
      <c r="I84" s="309"/>
      <c r="J84" s="309"/>
      <c r="K84" s="309" t="s">
        <v>252</v>
      </c>
    </row>
    <row r="85" spans="1:11" s="306" customFormat="1" ht="12">
      <c r="A85" s="308" t="s">
        <v>385</v>
      </c>
      <c r="B85" s="309"/>
      <c r="C85" s="309"/>
      <c r="D85" s="309" t="s">
        <v>387</v>
      </c>
      <c r="E85" s="310" t="s">
        <v>666</v>
      </c>
      <c r="F85" s="308" t="s">
        <v>667</v>
      </c>
      <c r="G85" s="309"/>
      <c r="H85" s="309"/>
      <c r="I85" s="309" t="s">
        <v>668</v>
      </c>
      <c r="J85" s="309"/>
      <c r="K85" s="309" t="s">
        <v>256</v>
      </c>
    </row>
    <row r="86" spans="1:11" s="306" customFormat="1" ht="12">
      <c r="A86" s="308" t="s">
        <v>389</v>
      </c>
      <c r="B86" s="309"/>
      <c r="C86" s="309"/>
      <c r="D86" s="309" t="s">
        <v>371</v>
      </c>
      <c r="E86" s="310"/>
      <c r="F86" s="308" t="s">
        <v>669</v>
      </c>
      <c r="G86" s="309"/>
      <c r="H86" s="309"/>
      <c r="I86" s="309" t="s">
        <v>371</v>
      </c>
      <c r="J86" s="309"/>
      <c r="K86" s="309" t="s">
        <v>259</v>
      </c>
    </row>
    <row r="87" spans="1:11" s="306" customFormat="1" ht="12">
      <c r="A87" s="308" t="s">
        <v>391</v>
      </c>
      <c r="B87" s="309"/>
      <c r="C87" s="309"/>
      <c r="D87" s="309" t="s">
        <v>392</v>
      </c>
      <c r="E87" s="310"/>
      <c r="F87" s="308" t="s">
        <v>670</v>
      </c>
      <c r="G87" s="309"/>
      <c r="H87" s="309"/>
      <c r="I87" s="309" t="s">
        <v>392</v>
      </c>
      <c r="J87" s="309"/>
      <c r="K87" s="309" t="s">
        <v>259</v>
      </c>
    </row>
    <row r="88" spans="1:11" s="306" customFormat="1" ht="12">
      <c r="A88" s="308"/>
      <c r="B88" s="309"/>
      <c r="C88" s="309"/>
      <c r="D88" s="309"/>
      <c r="E88" s="310"/>
      <c r="F88" s="308"/>
      <c r="G88" s="309"/>
      <c r="H88" s="309"/>
      <c r="I88" s="309"/>
      <c r="J88" s="309"/>
      <c r="K88" s="309" t="s">
        <v>259</v>
      </c>
    </row>
    <row r="89" spans="1:11" s="306" customFormat="1" ht="12">
      <c r="A89" s="308"/>
      <c r="B89" s="309"/>
      <c r="C89" s="309"/>
      <c r="D89" s="309"/>
      <c r="E89" s="310"/>
      <c r="F89" s="308"/>
      <c r="G89" s="309"/>
      <c r="H89" s="309"/>
      <c r="I89" s="309"/>
      <c r="J89" s="309"/>
      <c r="K89" s="309" t="s">
        <v>259</v>
      </c>
    </row>
    <row r="90" spans="1:11" s="306" customFormat="1" ht="12">
      <c r="A90" s="308">
        <f>3</f>
        <v>3</v>
      </c>
      <c r="B90" s="325" t="s">
        <v>99</v>
      </c>
      <c r="C90" s="309"/>
      <c r="D90" s="309"/>
      <c r="E90" s="310" t="s">
        <v>619</v>
      </c>
      <c r="F90" s="308">
        <f>4</f>
        <v>4</v>
      </c>
      <c r="G90" s="325" t="s">
        <v>99</v>
      </c>
      <c r="H90" s="309"/>
      <c r="I90" s="309"/>
      <c r="J90" s="309" t="s">
        <v>671</v>
      </c>
      <c r="K90" s="309" t="s">
        <v>384</v>
      </c>
    </row>
    <row r="91" spans="1:11" s="306" customFormat="1" ht="12">
      <c r="A91" s="308">
        <f>3.1</f>
        <v>3.1</v>
      </c>
      <c r="B91" s="309"/>
      <c r="C91" s="325" t="s">
        <v>179</v>
      </c>
      <c r="D91" s="309"/>
      <c r="E91" s="310"/>
      <c r="F91" s="308">
        <f>4.1</f>
        <v>4.1</v>
      </c>
      <c r="G91" s="309"/>
      <c r="H91" s="325" t="s">
        <v>179</v>
      </c>
      <c r="I91" s="309"/>
      <c r="J91" s="309"/>
      <c r="K91" s="309" t="s">
        <v>259</v>
      </c>
    </row>
    <row r="92" spans="1:11" s="306" customFormat="1" ht="12">
      <c r="A92" s="308" t="s">
        <v>395</v>
      </c>
      <c r="B92" s="309"/>
      <c r="C92" s="309"/>
      <c r="D92" s="309" t="s">
        <v>1215</v>
      </c>
      <c r="E92" s="310" t="s">
        <v>672</v>
      </c>
      <c r="F92" s="308" t="s">
        <v>424</v>
      </c>
      <c r="G92" s="309"/>
      <c r="H92" s="309"/>
      <c r="I92" s="309" t="s">
        <v>673</v>
      </c>
      <c r="J92" s="309"/>
      <c r="K92" s="309" t="s">
        <v>384</v>
      </c>
    </row>
    <row r="93" spans="1:11" s="306" customFormat="1" ht="12">
      <c r="A93" s="308" t="s">
        <v>396</v>
      </c>
      <c r="B93" s="309"/>
      <c r="C93" s="309"/>
      <c r="D93" s="309" t="s">
        <v>397</v>
      </c>
      <c r="E93" s="310" t="s">
        <v>672</v>
      </c>
      <c r="F93" s="308"/>
      <c r="G93" s="309"/>
      <c r="H93" s="309"/>
      <c r="I93" s="309"/>
      <c r="J93" s="309"/>
      <c r="K93" s="309" t="s">
        <v>259</v>
      </c>
    </row>
    <row r="94" spans="1:11" s="306" customFormat="1" ht="12">
      <c r="A94" s="308">
        <f>3.2</f>
        <v>3.2</v>
      </c>
      <c r="B94" s="309"/>
      <c r="C94" s="325" t="s">
        <v>180</v>
      </c>
      <c r="D94" s="309"/>
      <c r="E94" s="310"/>
      <c r="F94" s="308">
        <f>4.2</f>
        <v>4.2</v>
      </c>
      <c r="G94" s="309"/>
      <c r="H94" s="325" t="s">
        <v>180</v>
      </c>
      <c r="I94" s="309"/>
      <c r="J94" s="309"/>
      <c r="K94" s="309" t="s">
        <v>259</v>
      </c>
    </row>
    <row r="95" spans="1:11" s="306" customFormat="1" ht="12">
      <c r="A95" s="308" t="s">
        <v>401</v>
      </c>
      <c r="B95" s="309"/>
      <c r="C95" s="309"/>
      <c r="D95" s="309" t="s">
        <v>181</v>
      </c>
      <c r="E95" s="310"/>
      <c r="F95" s="308" t="s">
        <v>432</v>
      </c>
      <c r="G95" s="309"/>
      <c r="H95" s="309"/>
      <c r="I95" s="309" t="s">
        <v>181</v>
      </c>
      <c r="J95" s="309"/>
      <c r="K95" s="309" t="s">
        <v>259</v>
      </c>
    </row>
    <row r="96" spans="1:11" s="306" customFormat="1" ht="12">
      <c r="A96" s="308" t="s">
        <v>405</v>
      </c>
      <c r="B96" s="309"/>
      <c r="C96" s="309"/>
      <c r="D96" s="309" t="s">
        <v>1015</v>
      </c>
      <c r="E96" s="310" t="s">
        <v>674</v>
      </c>
      <c r="F96" s="308" t="s">
        <v>434</v>
      </c>
      <c r="G96" s="309"/>
      <c r="H96" s="309"/>
      <c r="I96" s="309" t="s">
        <v>675</v>
      </c>
      <c r="J96" s="309"/>
      <c r="K96" s="309" t="s">
        <v>292</v>
      </c>
    </row>
    <row r="97" spans="1:11" s="306" customFormat="1" ht="12">
      <c r="A97" s="308" t="s">
        <v>409</v>
      </c>
      <c r="B97" s="309"/>
      <c r="C97" s="309"/>
      <c r="D97" s="309" t="s">
        <v>411</v>
      </c>
      <c r="E97" s="310" t="s">
        <v>674</v>
      </c>
      <c r="F97" s="308"/>
      <c r="G97" s="309"/>
      <c r="H97" s="309"/>
      <c r="I97" s="309"/>
      <c r="J97" s="309"/>
      <c r="K97" s="309" t="s">
        <v>259</v>
      </c>
    </row>
    <row r="98" spans="1:11" s="306" customFormat="1" ht="12">
      <c r="A98" s="308" t="s">
        <v>413</v>
      </c>
      <c r="B98" s="309"/>
      <c r="C98" s="309"/>
      <c r="D98" s="309" t="s">
        <v>183</v>
      </c>
      <c r="E98" s="310"/>
      <c r="F98" s="308" t="s">
        <v>676</v>
      </c>
      <c r="G98" s="309"/>
      <c r="H98" s="309"/>
      <c r="I98" s="309" t="s">
        <v>183</v>
      </c>
      <c r="J98" s="309"/>
      <c r="K98" s="309" t="s">
        <v>259</v>
      </c>
    </row>
    <row r="99" spans="1:11" s="306" customFormat="1" ht="12">
      <c r="A99" s="308">
        <f>3.3</f>
        <v>3.3</v>
      </c>
      <c r="B99" s="309"/>
      <c r="C99" s="325" t="s">
        <v>184</v>
      </c>
      <c r="D99" s="309"/>
      <c r="E99" s="310"/>
      <c r="F99" s="308">
        <f>4.3</f>
        <v>4.3</v>
      </c>
      <c r="G99" s="309"/>
      <c r="H99" s="325" t="s">
        <v>935</v>
      </c>
      <c r="I99" s="309"/>
      <c r="J99" s="309" t="s">
        <v>677</v>
      </c>
      <c r="K99" s="309" t="s">
        <v>384</v>
      </c>
    </row>
    <row r="100" spans="1:11" s="306" customFormat="1" ht="12">
      <c r="A100" s="308" t="s">
        <v>416</v>
      </c>
      <c r="B100" s="309"/>
      <c r="C100" s="309"/>
      <c r="D100" s="309" t="s">
        <v>417</v>
      </c>
      <c r="E100" s="310" t="s">
        <v>619</v>
      </c>
      <c r="F100" s="308" t="s">
        <v>438</v>
      </c>
      <c r="G100" s="309"/>
      <c r="H100" s="309"/>
      <c r="I100" s="309" t="s">
        <v>936</v>
      </c>
      <c r="J100" s="309" t="s">
        <v>678</v>
      </c>
      <c r="K100" s="309" t="s">
        <v>256</v>
      </c>
    </row>
    <row r="101" spans="1:11" s="306" customFormat="1" ht="12">
      <c r="A101" s="308" t="s">
        <v>418</v>
      </c>
      <c r="B101" s="309"/>
      <c r="C101" s="309"/>
      <c r="D101" s="309" t="s">
        <v>185</v>
      </c>
      <c r="E101" s="310"/>
      <c r="F101" s="308" t="s">
        <v>452</v>
      </c>
      <c r="G101" s="309"/>
      <c r="H101" s="309"/>
      <c r="I101" s="309" t="s">
        <v>185</v>
      </c>
      <c r="J101" s="309"/>
      <c r="K101" s="309" t="s">
        <v>252</v>
      </c>
    </row>
    <row r="102" spans="1:11" s="306" customFormat="1" ht="12">
      <c r="A102" s="308" t="s">
        <v>419</v>
      </c>
      <c r="B102" s="309"/>
      <c r="C102" s="309"/>
      <c r="D102" s="309" t="s">
        <v>410</v>
      </c>
      <c r="E102" s="310"/>
      <c r="F102" s="308" t="s">
        <v>455</v>
      </c>
      <c r="G102" s="309"/>
      <c r="H102" s="309"/>
      <c r="I102" s="309" t="s">
        <v>410</v>
      </c>
      <c r="J102" s="309"/>
      <c r="K102" s="309" t="s">
        <v>252</v>
      </c>
    </row>
    <row r="103" spans="1:11" s="306" customFormat="1" ht="12">
      <c r="A103" s="308" t="s">
        <v>420</v>
      </c>
      <c r="B103" s="309"/>
      <c r="C103" s="309"/>
      <c r="D103" s="309" t="s">
        <v>1136</v>
      </c>
      <c r="E103" s="310" t="s">
        <v>679</v>
      </c>
      <c r="F103" s="308"/>
      <c r="G103" s="309"/>
      <c r="H103" s="309"/>
      <c r="I103" s="309"/>
      <c r="J103" s="309"/>
      <c r="K103" s="309" t="s">
        <v>252</v>
      </c>
    </row>
    <row r="104" spans="1:11" s="306" customFormat="1" ht="12">
      <c r="A104" s="308"/>
      <c r="B104" s="309"/>
      <c r="C104" s="309"/>
      <c r="D104" s="309"/>
      <c r="E104" s="310"/>
      <c r="F104" s="308"/>
      <c r="G104" s="309"/>
      <c r="H104" s="309"/>
      <c r="I104" s="309"/>
      <c r="J104" s="309"/>
      <c r="K104" s="309" t="s">
        <v>259</v>
      </c>
    </row>
    <row r="105" spans="1:11" s="306" customFormat="1" ht="12">
      <c r="A105" s="308"/>
      <c r="B105" s="309"/>
      <c r="C105" s="309"/>
      <c r="D105" s="309"/>
      <c r="E105" s="310"/>
      <c r="F105" s="308"/>
      <c r="G105" s="309"/>
      <c r="H105" s="309"/>
      <c r="I105" s="309"/>
      <c r="J105" s="309"/>
      <c r="K105" s="309" t="s">
        <v>259</v>
      </c>
    </row>
    <row r="106" spans="1:11" s="306" customFormat="1" ht="12">
      <c r="A106" s="308">
        <f>4</f>
        <v>4</v>
      </c>
      <c r="B106" s="325" t="s">
        <v>421</v>
      </c>
      <c r="C106" s="325"/>
      <c r="D106" s="309"/>
      <c r="E106" s="310" t="s">
        <v>680</v>
      </c>
      <c r="F106" s="308">
        <f>5</f>
        <v>5</v>
      </c>
      <c r="G106" s="325" t="s">
        <v>193</v>
      </c>
      <c r="H106" s="309"/>
      <c r="I106" s="309"/>
      <c r="J106" s="309" t="s">
        <v>681</v>
      </c>
      <c r="K106" s="309" t="s">
        <v>384</v>
      </c>
    </row>
    <row r="107" spans="1:11" s="306" customFormat="1" ht="12">
      <c r="A107" s="308">
        <f>4.1</f>
        <v>4.1</v>
      </c>
      <c r="B107" s="309"/>
      <c r="C107" s="325" t="s">
        <v>431</v>
      </c>
      <c r="D107" s="309"/>
      <c r="E107" s="310"/>
      <c r="F107" s="308">
        <f>5.1</f>
        <v>5.1</v>
      </c>
      <c r="G107" s="309"/>
      <c r="H107" s="325" t="s">
        <v>682</v>
      </c>
      <c r="I107" s="309"/>
      <c r="J107" s="309" t="s">
        <v>683</v>
      </c>
      <c r="K107" s="309" t="s">
        <v>292</v>
      </c>
    </row>
    <row r="108" spans="1:11" s="306" customFormat="1" ht="12">
      <c r="A108" s="308" t="s">
        <v>424</v>
      </c>
      <c r="B108" s="309"/>
      <c r="C108" s="309"/>
      <c r="D108" s="309" t="s">
        <v>189</v>
      </c>
      <c r="E108" s="310"/>
      <c r="F108" s="308" t="s">
        <v>514</v>
      </c>
      <c r="G108" s="309"/>
      <c r="H108" s="309"/>
      <c r="I108" s="308" t="s">
        <v>189</v>
      </c>
      <c r="J108" s="309"/>
      <c r="K108" s="309" t="s">
        <v>259</v>
      </c>
    </row>
    <row r="109" spans="1:11" s="306" customFormat="1" ht="12">
      <c r="A109" s="308" t="s">
        <v>426</v>
      </c>
      <c r="B109" s="309"/>
      <c r="C109" s="309"/>
      <c r="D109" s="309" t="s">
        <v>435</v>
      </c>
      <c r="E109" s="310" t="s">
        <v>684</v>
      </c>
      <c r="F109" s="308" t="s">
        <v>515</v>
      </c>
      <c r="G109" s="309"/>
      <c r="H109" s="309"/>
      <c r="I109" s="309" t="s">
        <v>224</v>
      </c>
      <c r="J109" s="309" t="s">
        <v>685</v>
      </c>
      <c r="K109" s="309" t="s">
        <v>384</v>
      </c>
    </row>
    <row r="110" spans="1:11" s="306" customFormat="1" ht="12">
      <c r="A110" s="309"/>
      <c r="B110" s="309"/>
      <c r="C110" s="309"/>
      <c r="D110" s="309"/>
      <c r="E110" s="310"/>
      <c r="F110" s="308" t="s">
        <v>252</v>
      </c>
      <c r="G110" s="309"/>
      <c r="H110" s="309"/>
      <c r="I110" s="309"/>
      <c r="J110" s="309"/>
      <c r="K110" s="309" t="s">
        <v>259</v>
      </c>
    </row>
    <row r="111" spans="1:11" s="306" customFormat="1" ht="12">
      <c r="A111" s="308">
        <f>4.2</f>
        <v>4.2</v>
      </c>
      <c r="B111" s="309"/>
      <c r="C111" s="325" t="s">
        <v>439</v>
      </c>
      <c r="D111" s="309"/>
      <c r="E111" s="310" t="s">
        <v>686</v>
      </c>
      <c r="F111" s="308" t="s">
        <v>516</v>
      </c>
      <c r="G111" s="309"/>
      <c r="H111" s="309"/>
      <c r="I111" s="309" t="s">
        <v>225</v>
      </c>
      <c r="J111" s="309" t="s">
        <v>687</v>
      </c>
      <c r="K111" s="309" t="s">
        <v>384</v>
      </c>
    </row>
    <row r="112" spans="1:11" s="306" customFormat="1" ht="12">
      <c r="A112" s="309"/>
      <c r="B112" s="309"/>
      <c r="C112" s="309"/>
      <c r="D112" s="309"/>
      <c r="E112" s="310"/>
      <c r="F112" s="308"/>
      <c r="G112" s="309"/>
      <c r="H112" s="309"/>
      <c r="I112" s="309"/>
      <c r="J112" s="309"/>
      <c r="K112" s="309" t="s">
        <v>259</v>
      </c>
    </row>
    <row r="113" spans="1:11" s="306" customFormat="1" ht="12">
      <c r="A113" s="308" t="s">
        <v>432</v>
      </c>
      <c r="B113" s="309"/>
      <c r="C113" s="309"/>
      <c r="D113" s="309" t="s">
        <v>441</v>
      </c>
      <c r="E113" s="310" t="s">
        <v>688</v>
      </c>
      <c r="F113" s="308"/>
      <c r="G113" s="309"/>
      <c r="H113" s="309"/>
      <c r="I113" s="309" t="s">
        <v>252</v>
      </c>
      <c r="J113" s="309"/>
      <c r="K113" s="309" t="s">
        <v>259</v>
      </c>
    </row>
    <row r="114" spans="1:11" s="306" customFormat="1" ht="12">
      <c r="A114" s="308" t="s">
        <v>434</v>
      </c>
      <c r="B114" s="309"/>
      <c r="C114" s="309"/>
      <c r="D114" s="309" t="s">
        <v>443</v>
      </c>
      <c r="E114" s="310" t="s">
        <v>689</v>
      </c>
      <c r="F114" s="308"/>
      <c r="G114" s="309"/>
      <c r="H114" s="309"/>
      <c r="I114" s="309" t="s">
        <v>252</v>
      </c>
      <c r="J114" s="309"/>
      <c r="K114" s="309" t="s">
        <v>259</v>
      </c>
    </row>
    <row r="115" spans="1:11" s="306" customFormat="1" ht="12">
      <c r="A115" s="308">
        <f>4.3</f>
        <v>4.3</v>
      </c>
      <c r="B115" s="309"/>
      <c r="C115" s="325" t="s">
        <v>445</v>
      </c>
      <c r="D115" s="309"/>
      <c r="E115" s="310"/>
      <c r="F115" s="308">
        <f>5.2</f>
        <v>5.2</v>
      </c>
      <c r="G115" s="308" t="s">
        <v>445</v>
      </c>
      <c r="H115" s="309"/>
      <c r="I115" s="309"/>
      <c r="J115" s="309" t="s">
        <v>252</v>
      </c>
      <c r="K115" s="309" t="s">
        <v>259</v>
      </c>
    </row>
    <row r="116" spans="1:11" s="306" customFormat="1" ht="12">
      <c r="A116" s="308" t="s">
        <v>438</v>
      </c>
      <c r="B116" s="309"/>
      <c r="C116" s="309"/>
      <c r="D116" s="309" t="s">
        <v>436</v>
      </c>
      <c r="E116" s="310" t="s">
        <v>690</v>
      </c>
      <c r="F116" s="308" t="s">
        <v>533</v>
      </c>
      <c r="G116" s="309"/>
      <c r="H116" s="309"/>
      <c r="I116" s="309" t="s">
        <v>691</v>
      </c>
      <c r="J116" s="309" t="s">
        <v>692</v>
      </c>
      <c r="K116" s="309" t="s">
        <v>384</v>
      </c>
    </row>
    <row r="117" spans="1:11" s="306" customFormat="1" ht="12">
      <c r="A117" s="309"/>
      <c r="B117" s="309"/>
      <c r="C117" s="309"/>
      <c r="D117" s="309"/>
      <c r="E117" s="310"/>
      <c r="F117" s="308" t="s">
        <v>693</v>
      </c>
      <c r="G117" s="309"/>
      <c r="H117" s="309"/>
      <c r="I117" s="309" t="s">
        <v>694</v>
      </c>
      <c r="J117" s="308" t="s">
        <v>692</v>
      </c>
      <c r="K117" s="309" t="s">
        <v>384</v>
      </c>
    </row>
    <row r="118" spans="1:11" s="306" customFormat="1" ht="12">
      <c r="A118" s="308" t="s">
        <v>452</v>
      </c>
      <c r="B118" s="309"/>
      <c r="C118" s="309"/>
      <c r="D118" s="309" t="s">
        <v>448</v>
      </c>
      <c r="E118" s="310" t="s">
        <v>695</v>
      </c>
      <c r="F118" s="308" t="s">
        <v>696</v>
      </c>
      <c r="G118" s="309"/>
      <c r="H118" s="309"/>
      <c r="I118" s="309" t="s">
        <v>697</v>
      </c>
      <c r="J118" s="309" t="s">
        <v>698</v>
      </c>
      <c r="K118" s="309" t="s">
        <v>292</v>
      </c>
    </row>
    <row r="119" spans="1:11" s="306" customFormat="1" ht="12">
      <c r="A119" s="309"/>
      <c r="B119" s="309"/>
      <c r="C119" s="309"/>
      <c r="D119" s="309"/>
      <c r="E119" s="310" t="s">
        <v>699</v>
      </c>
      <c r="F119" s="308" t="s">
        <v>252</v>
      </c>
      <c r="G119" s="309"/>
      <c r="H119" s="309"/>
      <c r="I119" s="309"/>
      <c r="J119" s="309"/>
      <c r="K119" s="309" t="s">
        <v>259</v>
      </c>
    </row>
    <row r="120" spans="1:11" s="306" customFormat="1" ht="12">
      <c r="A120" s="308" t="s">
        <v>455</v>
      </c>
      <c r="B120" s="309"/>
      <c r="C120" s="309"/>
      <c r="D120" s="309" t="s">
        <v>456</v>
      </c>
      <c r="E120" s="310" t="s">
        <v>695</v>
      </c>
      <c r="F120" s="308"/>
      <c r="G120" s="309"/>
      <c r="H120" s="309"/>
      <c r="I120" s="309" t="s">
        <v>252</v>
      </c>
      <c r="J120" s="309"/>
      <c r="K120" s="309" t="s">
        <v>259</v>
      </c>
    </row>
    <row r="121" spans="1:11" s="306" customFormat="1" ht="12">
      <c r="A121" s="308" t="s">
        <v>459</v>
      </c>
      <c r="B121" s="309"/>
      <c r="C121" s="309"/>
      <c r="D121" s="309" t="s">
        <v>804</v>
      </c>
      <c r="E121" s="310"/>
      <c r="F121" s="308" t="s">
        <v>700</v>
      </c>
      <c r="G121" s="309"/>
      <c r="H121" s="309"/>
      <c r="I121" s="308" t="s">
        <v>804</v>
      </c>
      <c r="J121" s="309" t="s">
        <v>252</v>
      </c>
      <c r="K121" s="309" t="s">
        <v>259</v>
      </c>
    </row>
    <row r="122" spans="1:11" s="306" customFormat="1" ht="12">
      <c r="A122" s="308">
        <f>4.4</f>
        <v>4.4</v>
      </c>
      <c r="B122" s="309"/>
      <c r="C122" s="325" t="s">
        <v>1</v>
      </c>
      <c r="D122" s="309"/>
      <c r="E122" s="310" t="s">
        <v>619</v>
      </c>
      <c r="F122" s="308">
        <f>5.3</f>
        <v>5.3</v>
      </c>
      <c r="G122" s="309"/>
      <c r="H122" s="325" t="s">
        <v>1</v>
      </c>
      <c r="I122" s="309"/>
      <c r="J122" s="309" t="s">
        <v>701</v>
      </c>
      <c r="K122" s="309" t="s">
        <v>384</v>
      </c>
    </row>
    <row r="123" spans="1:11" s="306" customFormat="1" ht="12">
      <c r="A123" s="308" t="s">
        <v>440</v>
      </c>
      <c r="B123" s="309"/>
      <c r="C123" s="309"/>
      <c r="D123" s="309" t="s">
        <v>464</v>
      </c>
      <c r="E123" s="310"/>
      <c r="F123" s="308" t="s">
        <v>702</v>
      </c>
      <c r="G123" s="309"/>
      <c r="H123" s="309"/>
      <c r="I123" s="308" t="s">
        <v>464</v>
      </c>
      <c r="J123" s="309" t="s">
        <v>252</v>
      </c>
      <c r="K123" s="309" t="s">
        <v>259</v>
      </c>
    </row>
    <row r="124" spans="1:11" s="306" customFormat="1" ht="12">
      <c r="A124" s="308" t="s">
        <v>442</v>
      </c>
      <c r="B124" s="309"/>
      <c r="C124" s="309"/>
      <c r="D124" s="309" t="s">
        <v>468</v>
      </c>
      <c r="E124" s="310" t="s">
        <v>703</v>
      </c>
      <c r="F124" s="308"/>
      <c r="G124" s="309"/>
      <c r="H124" s="309"/>
      <c r="I124" s="309" t="s">
        <v>252</v>
      </c>
      <c r="J124" s="309"/>
      <c r="K124" s="309" t="s">
        <v>259</v>
      </c>
    </row>
    <row r="125" spans="1:11" s="306" customFormat="1" ht="12">
      <c r="A125" s="308" t="s">
        <v>472</v>
      </c>
      <c r="B125" s="309"/>
      <c r="C125" s="309"/>
      <c r="D125" s="309" t="s">
        <v>473</v>
      </c>
      <c r="E125" s="310"/>
      <c r="F125" s="308" t="s">
        <v>704</v>
      </c>
      <c r="G125" s="309"/>
      <c r="H125" s="309"/>
      <c r="I125" s="308" t="s">
        <v>473</v>
      </c>
      <c r="J125" s="309" t="s">
        <v>252</v>
      </c>
      <c r="K125" s="309" t="s">
        <v>259</v>
      </c>
    </row>
    <row r="126" spans="1:11" s="306" customFormat="1" ht="12">
      <c r="A126" s="308">
        <f>4.5</f>
        <v>4.5</v>
      </c>
      <c r="B126" s="309"/>
      <c r="C126" s="325" t="s">
        <v>478</v>
      </c>
      <c r="D126" s="309"/>
      <c r="E126" s="310" t="s">
        <v>619</v>
      </c>
      <c r="F126" s="308">
        <f>5.4</f>
        <v>5.4</v>
      </c>
      <c r="G126" s="309"/>
      <c r="H126" s="325" t="s">
        <v>478</v>
      </c>
      <c r="I126" s="309"/>
      <c r="J126" s="309" t="s">
        <v>705</v>
      </c>
      <c r="K126" s="309" t="s">
        <v>256</v>
      </c>
    </row>
    <row r="127" spans="1:11" s="306" customFormat="1" ht="12">
      <c r="A127" s="308" t="s">
        <v>447</v>
      </c>
      <c r="B127" s="309"/>
      <c r="C127" s="309"/>
      <c r="D127" s="309" t="s">
        <v>482</v>
      </c>
      <c r="E127" s="310" t="s">
        <v>706</v>
      </c>
      <c r="F127" s="308" t="s">
        <v>707</v>
      </c>
      <c r="G127" s="309"/>
      <c r="H127" s="309"/>
      <c r="I127" s="309" t="s">
        <v>478</v>
      </c>
      <c r="J127" s="309" t="s">
        <v>708</v>
      </c>
      <c r="K127" s="309" t="s">
        <v>256</v>
      </c>
    </row>
    <row r="128" spans="1:11" s="306" customFormat="1" ht="12">
      <c r="A128" s="308" t="s">
        <v>449</v>
      </c>
      <c r="B128" s="309"/>
      <c r="C128" s="309"/>
      <c r="D128" s="309" t="s">
        <v>487</v>
      </c>
      <c r="E128" s="310" t="s">
        <v>679</v>
      </c>
      <c r="F128" s="308"/>
      <c r="G128" s="309"/>
      <c r="H128" s="309"/>
      <c r="I128" s="309" t="s">
        <v>252</v>
      </c>
      <c r="J128" s="309"/>
      <c r="K128" s="309" t="s">
        <v>259</v>
      </c>
    </row>
    <row r="129" spans="1:11" s="306" customFormat="1" ht="12">
      <c r="A129" s="308" t="s">
        <v>453</v>
      </c>
      <c r="B129" s="309"/>
      <c r="C129" s="309"/>
      <c r="D129" s="309" t="s">
        <v>491</v>
      </c>
      <c r="E129" s="310" t="s">
        <v>709</v>
      </c>
      <c r="F129" s="308"/>
      <c r="G129" s="309"/>
      <c r="H129" s="309"/>
      <c r="I129" s="309" t="s">
        <v>252</v>
      </c>
      <c r="J129" s="309"/>
      <c r="K129" s="309" t="s">
        <v>259</v>
      </c>
    </row>
    <row r="130" spans="1:11" s="306" customFormat="1" ht="12">
      <c r="A130" s="308" t="s">
        <v>458</v>
      </c>
      <c r="B130" s="309"/>
      <c r="C130" s="309"/>
      <c r="D130" s="309" t="s">
        <v>496</v>
      </c>
      <c r="E130" s="310" t="s">
        <v>710</v>
      </c>
      <c r="F130" s="308"/>
      <c r="G130" s="309"/>
      <c r="H130" s="309"/>
      <c r="I130" s="309" t="s">
        <v>252</v>
      </c>
      <c r="J130" s="309"/>
      <c r="K130" s="309" t="s">
        <v>259</v>
      </c>
    </row>
    <row r="131" spans="1:11" s="306" customFormat="1" ht="12">
      <c r="A131" s="308">
        <f>4.6</f>
        <v>4.6</v>
      </c>
      <c r="B131" s="309"/>
      <c r="C131" s="325" t="s">
        <v>503</v>
      </c>
      <c r="D131" s="309"/>
      <c r="E131" s="310" t="s">
        <v>711</v>
      </c>
      <c r="F131" s="308"/>
      <c r="G131" s="309"/>
      <c r="H131" s="309"/>
      <c r="I131" s="309" t="s">
        <v>252</v>
      </c>
      <c r="J131" s="309"/>
      <c r="K131" s="309" t="s">
        <v>259</v>
      </c>
    </row>
    <row r="132" spans="1:11" s="306" customFormat="1" ht="12">
      <c r="A132" s="308" t="s">
        <v>463</v>
      </c>
      <c r="B132" s="309"/>
      <c r="C132" s="309"/>
      <c r="D132" s="309" t="s">
        <v>506</v>
      </c>
      <c r="E132" s="310" t="s">
        <v>712</v>
      </c>
      <c r="F132" s="308"/>
      <c r="G132" s="309"/>
      <c r="H132" s="309"/>
      <c r="I132" s="309" t="s">
        <v>252</v>
      </c>
      <c r="J132" s="309"/>
      <c r="K132" s="309" t="s">
        <v>259</v>
      </c>
    </row>
    <row r="133" spans="1:11" s="306" customFormat="1" ht="12">
      <c r="A133" s="308" t="s">
        <v>465</v>
      </c>
      <c r="B133" s="309"/>
      <c r="C133" s="309"/>
      <c r="D133" s="309" t="s">
        <v>510</v>
      </c>
      <c r="E133" s="310" t="s">
        <v>713</v>
      </c>
      <c r="F133" s="308"/>
      <c r="G133" s="309"/>
      <c r="H133" s="309"/>
      <c r="I133" s="309" t="s">
        <v>252</v>
      </c>
      <c r="J133" s="309"/>
      <c r="K133" s="309" t="s">
        <v>259</v>
      </c>
    </row>
    <row r="134" spans="1:11" s="306" customFormat="1" ht="12">
      <c r="A134" s="308"/>
      <c r="B134" s="309"/>
      <c r="C134" s="309"/>
      <c r="D134" s="309"/>
      <c r="E134" s="310"/>
      <c r="F134" s="308"/>
      <c r="G134" s="309"/>
      <c r="H134" s="309"/>
      <c r="I134" s="309"/>
      <c r="J134" s="309"/>
      <c r="K134" s="309" t="s">
        <v>259</v>
      </c>
    </row>
    <row r="135" spans="1:11" s="306" customFormat="1" ht="12">
      <c r="A135" s="308"/>
      <c r="B135" s="309"/>
      <c r="C135" s="309"/>
      <c r="D135" s="309"/>
      <c r="E135" s="310"/>
      <c r="F135" s="308"/>
      <c r="G135" s="309"/>
      <c r="H135" s="309"/>
      <c r="I135" s="309"/>
      <c r="J135" s="309"/>
      <c r="K135" s="309" t="s">
        <v>259</v>
      </c>
    </row>
    <row r="136" spans="1:11" s="306" customFormat="1" ht="12">
      <c r="A136" s="308">
        <f>7</f>
        <v>7</v>
      </c>
      <c r="B136" s="325" t="s">
        <v>540</v>
      </c>
      <c r="C136" s="309"/>
      <c r="D136" s="309"/>
      <c r="E136" s="310" t="s">
        <v>714</v>
      </c>
      <c r="F136" s="308">
        <f>6</f>
        <v>6</v>
      </c>
      <c r="G136" s="325" t="s">
        <v>194</v>
      </c>
      <c r="H136" s="309"/>
      <c r="I136" s="309"/>
      <c r="J136" s="309" t="s">
        <v>715</v>
      </c>
      <c r="K136" s="309" t="s">
        <v>292</v>
      </c>
    </row>
    <row r="137" spans="1:11" s="306" customFormat="1" ht="12">
      <c r="A137" s="308">
        <f>7.1</f>
        <v>7.1</v>
      </c>
      <c r="B137" s="309"/>
      <c r="C137" s="325" t="s">
        <v>812</v>
      </c>
      <c r="D137" s="309"/>
      <c r="E137" s="310"/>
      <c r="F137" s="308">
        <f>6.1</f>
        <v>6.1</v>
      </c>
      <c r="G137" s="309"/>
      <c r="H137" s="311" t="s">
        <v>812</v>
      </c>
      <c r="I137" s="309"/>
      <c r="J137" s="309" t="s">
        <v>252</v>
      </c>
      <c r="K137" s="309" t="s">
        <v>259</v>
      </c>
    </row>
    <row r="138" spans="1:11" s="306" customFormat="1" ht="12">
      <c r="A138" s="308" t="s">
        <v>541</v>
      </c>
      <c r="B138" s="309"/>
      <c r="C138" s="309"/>
      <c r="D138" s="309" t="s">
        <v>542</v>
      </c>
      <c r="E138" s="310"/>
      <c r="F138" s="308" t="s">
        <v>535</v>
      </c>
      <c r="G138" s="309"/>
      <c r="H138" s="309"/>
      <c r="I138" s="308" t="s">
        <v>542</v>
      </c>
      <c r="J138" s="309" t="s">
        <v>252</v>
      </c>
      <c r="K138" s="309" t="s">
        <v>259</v>
      </c>
    </row>
    <row r="139" spans="1:11" s="306" customFormat="1" ht="12">
      <c r="A139" s="308" t="s">
        <v>543</v>
      </c>
      <c r="B139" s="309"/>
      <c r="C139" s="309"/>
      <c r="D139" s="309" t="s">
        <v>814</v>
      </c>
      <c r="E139" s="310"/>
      <c r="F139" s="308" t="s">
        <v>536</v>
      </c>
      <c r="G139" s="309"/>
      <c r="H139" s="309"/>
      <c r="I139" s="308" t="s">
        <v>814</v>
      </c>
      <c r="J139" s="309" t="s">
        <v>252</v>
      </c>
      <c r="K139" s="309" t="s">
        <v>259</v>
      </c>
    </row>
    <row r="140" spans="1:11" s="306" customFormat="1" ht="12">
      <c r="A140" s="308" t="s">
        <v>544</v>
      </c>
      <c r="B140" s="309"/>
      <c r="C140" s="309"/>
      <c r="D140" s="309" t="s">
        <v>815</v>
      </c>
      <c r="E140" s="310"/>
      <c r="F140" s="308" t="s">
        <v>537</v>
      </c>
      <c r="G140" s="309"/>
      <c r="H140" s="309"/>
      <c r="I140" s="308" t="s">
        <v>815</v>
      </c>
      <c r="J140" s="309" t="s">
        <v>252</v>
      </c>
      <c r="K140" s="309" t="s">
        <v>259</v>
      </c>
    </row>
    <row r="141" spans="1:11" s="306" customFormat="1" ht="12">
      <c r="A141" s="308">
        <f>7.2</f>
        <v>7.2</v>
      </c>
      <c r="B141" s="309"/>
      <c r="C141" s="325" t="s">
        <v>545</v>
      </c>
      <c r="D141" s="309"/>
      <c r="E141" s="310" t="s">
        <v>716</v>
      </c>
      <c r="F141" s="308">
        <f>6.2</f>
        <v>6.2</v>
      </c>
      <c r="G141" s="309"/>
      <c r="H141" s="325" t="s">
        <v>816</v>
      </c>
      <c r="I141" s="309"/>
      <c r="J141" s="309" t="s">
        <v>717</v>
      </c>
      <c r="K141" s="309" t="s">
        <v>384</v>
      </c>
    </row>
    <row r="142" spans="1:11" s="306" customFormat="1" ht="12">
      <c r="A142" s="308" t="s">
        <v>546</v>
      </c>
      <c r="B142" s="309"/>
      <c r="C142" s="309"/>
      <c r="D142" s="309" t="s">
        <v>816</v>
      </c>
      <c r="E142" s="310" t="s">
        <v>718</v>
      </c>
      <c r="F142" s="308" t="s">
        <v>539</v>
      </c>
      <c r="G142" s="309"/>
      <c r="H142" s="309"/>
      <c r="I142" s="309" t="s">
        <v>816</v>
      </c>
      <c r="J142" s="309" t="s">
        <v>252</v>
      </c>
      <c r="K142" s="309" t="s">
        <v>259</v>
      </c>
    </row>
    <row r="143" spans="1:11" s="306" customFormat="1" ht="12">
      <c r="A143" s="308" t="s">
        <v>547</v>
      </c>
      <c r="B143" s="309"/>
      <c r="C143" s="309"/>
      <c r="D143" s="309" t="s">
        <v>548</v>
      </c>
      <c r="E143" s="310" t="s">
        <v>719</v>
      </c>
      <c r="F143" s="308"/>
      <c r="G143" s="309"/>
      <c r="H143" s="309"/>
      <c r="I143" s="309" t="s">
        <v>252</v>
      </c>
      <c r="J143" s="309"/>
      <c r="K143" s="309" t="s">
        <v>259</v>
      </c>
    </row>
    <row r="144" spans="1:11" s="306" customFormat="1" ht="12">
      <c r="A144" s="308">
        <f>7.3</f>
        <v>7.3</v>
      </c>
      <c r="B144" s="309"/>
      <c r="C144" s="325" t="s">
        <v>1048</v>
      </c>
      <c r="D144" s="309"/>
      <c r="E144" s="310" t="s">
        <v>720</v>
      </c>
      <c r="F144" s="308"/>
      <c r="G144" s="309"/>
      <c r="H144" s="309"/>
      <c r="I144" s="309" t="s">
        <v>252</v>
      </c>
      <c r="J144" s="309"/>
      <c r="K144" s="309" t="s">
        <v>259</v>
      </c>
    </row>
    <row r="145" spans="1:11" s="306" customFormat="1" ht="12">
      <c r="A145" s="308" t="s">
        <v>550</v>
      </c>
      <c r="B145" s="309"/>
      <c r="C145" s="309"/>
      <c r="D145" s="309" t="s">
        <v>1048</v>
      </c>
      <c r="E145" s="310" t="s">
        <v>721</v>
      </c>
      <c r="F145" s="308"/>
      <c r="G145" s="309"/>
      <c r="H145" s="309"/>
      <c r="I145" s="309" t="s">
        <v>252</v>
      </c>
      <c r="J145" s="309"/>
      <c r="K145" s="309" t="s">
        <v>259</v>
      </c>
    </row>
    <row r="146" spans="1:11" s="306" customFormat="1" ht="12">
      <c r="A146" s="308"/>
      <c r="B146" s="309"/>
      <c r="C146" s="309"/>
      <c r="D146" s="309"/>
      <c r="E146" s="310"/>
      <c r="F146" s="308"/>
      <c r="G146" s="309"/>
      <c r="H146" s="309"/>
      <c r="I146" s="309"/>
      <c r="J146" s="309"/>
      <c r="K146" s="309" t="s">
        <v>259</v>
      </c>
    </row>
    <row r="147" spans="1:11" s="306" customFormat="1" ht="12">
      <c r="A147" s="308"/>
      <c r="B147" s="309"/>
      <c r="C147" s="309"/>
      <c r="D147" s="309"/>
      <c r="E147" s="310"/>
      <c r="F147" s="308"/>
      <c r="G147" s="309"/>
      <c r="H147" s="309"/>
      <c r="I147" s="309"/>
      <c r="J147" s="309"/>
      <c r="K147" s="309" t="s">
        <v>259</v>
      </c>
    </row>
    <row r="148" spans="1:11" s="306" customFormat="1" ht="12">
      <c r="A148" s="308">
        <f>5</f>
        <v>5</v>
      </c>
      <c r="B148" s="325" t="s">
        <v>817</v>
      </c>
      <c r="C148" s="309"/>
      <c r="D148" s="309"/>
      <c r="E148" s="310" t="s">
        <v>722</v>
      </c>
      <c r="F148" s="308">
        <f>7</f>
        <v>7</v>
      </c>
      <c r="G148" s="325" t="s">
        <v>817</v>
      </c>
      <c r="H148" s="309"/>
      <c r="I148" s="309"/>
      <c r="J148" s="309" t="s">
        <v>723</v>
      </c>
      <c r="K148" s="309" t="s">
        <v>384</v>
      </c>
    </row>
    <row r="149" spans="1:11" s="306" customFormat="1" ht="12">
      <c r="A149" s="308">
        <f>5.1</f>
        <v>5.1</v>
      </c>
      <c r="B149" s="309"/>
      <c r="C149" s="325" t="s">
        <v>818</v>
      </c>
      <c r="D149" s="309"/>
      <c r="E149" s="310"/>
      <c r="F149" s="308">
        <f>7.1</f>
        <v>7.1</v>
      </c>
      <c r="G149" s="309"/>
      <c r="H149" s="325" t="s">
        <v>818</v>
      </c>
      <c r="I149" s="309"/>
      <c r="J149" s="309"/>
      <c r="K149" s="309" t="s">
        <v>259</v>
      </c>
    </row>
    <row r="150" spans="1:11" s="306" customFormat="1" ht="12">
      <c r="A150" s="308" t="s">
        <v>514</v>
      </c>
      <c r="B150" s="309"/>
      <c r="C150" s="309"/>
      <c r="D150" s="309" t="s">
        <v>819</v>
      </c>
      <c r="E150" s="310"/>
      <c r="F150" s="308" t="s">
        <v>541</v>
      </c>
      <c r="G150" s="309"/>
      <c r="H150" s="309"/>
      <c r="I150" s="309" t="s">
        <v>819</v>
      </c>
      <c r="J150" s="309"/>
      <c r="K150" s="309" t="s">
        <v>259</v>
      </c>
    </row>
    <row r="151" spans="1:11" s="306" customFormat="1" ht="12">
      <c r="A151" s="308" t="s">
        <v>515</v>
      </c>
      <c r="B151" s="309"/>
      <c r="C151" s="309"/>
      <c r="D151" s="309" t="s">
        <v>820</v>
      </c>
      <c r="E151" s="310"/>
      <c r="F151" s="308" t="s">
        <v>543</v>
      </c>
      <c r="G151" s="309"/>
      <c r="H151" s="309"/>
      <c r="I151" s="309" t="s">
        <v>820</v>
      </c>
      <c r="J151" s="309"/>
      <c r="K151" s="309" t="s">
        <v>259</v>
      </c>
    </row>
    <row r="152" spans="1:11" s="306" customFormat="1" ht="12">
      <c r="A152" s="308" t="s">
        <v>516</v>
      </c>
      <c r="B152" s="309"/>
      <c r="C152" s="309"/>
      <c r="D152" s="309" t="s">
        <v>517</v>
      </c>
      <c r="E152" s="310" t="s">
        <v>679</v>
      </c>
      <c r="F152" s="308"/>
      <c r="G152" s="309"/>
      <c r="H152" s="309"/>
      <c r="I152" s="309"/>
      <c r="J152" s="309"/>
      <c r="K152" s="309" t="s">
        <v>259</v>
      </c>
    </row>
    <row r="153" spans="1:11" s="306" customFormat="1" ht="12">
      <c r="A153" s="308" t="s">
        <v>518</v>
      </c>
      <c r="B153" s="309"/>
      <c r="C153" s="309"/>
      <c r="D153" s="309" t="s">
        <v>521</v>
      </c>
      <c r="E153" s="310"/>
      <c r="F153" s="308" t="s">
        <v>544</v>
      </c>
      <c r="G153" s="309"/>
      <c r="H153" s="309"/>
      <c r="I153" s="309" t="s">
        <v>521</v>
      </c>
      <c r="J153" s="309"/>
      <c r="K153" s="309" t="s">
        <v>259</v>
      </c>
    </row>
    <row r="154" spans="1:11" s="306" customFormat="1" ht="12">
      <c r="A154" s="308" t="s">
        <v>523</v>
      </c>
      <c r="B154" s="309"/>
      <c r="C154" s="309"/>
      <c r="D154" s="309" t="s">
        <v>526</v>
      </c>
      <c r="E154" s="310"/>
      <c r="F154" s="308" t="s">
        <v>724</v>
      </c>
      <c r="G154" s="309"/>
      <c r="H154" s="309"/>
      <c r="I154" s="309" t="s">
        <v>526</v>
      </c>
      <c r="J154" s="309"/>
      <c r="K154" s="309" t="s">
        <v>259</v>
      </c>
    </row>
    <row r="155" spans="1:11" s="306" customFormat="1" ht="12">
      <c r="A155" s="308" t="s">
        <v>528</v>
      </c>
      <c r="B155" s="309"/>
      <c r="C155" s="309"/>
      <c r="D155" s="309" t="s">
        <v>531</v>
      </c>
      <c r="E155" s="310"/>
      <c r="F155" s="308" t="s">
        <v>725</v>
      </c>
      <c r="G155" s="309"/>
      <c r="H155" s="309"/>
      <c r="I155" s="309" t="s">
        <v>531</v>
      </c>
      <c r="J155" s="309"/>
      <c r="K155" s="309" t="s">
        <v>259</v>
      </c>
    </row>
    <row r="156" spans="1:11" s="306" customFormat="1" ht="12">
      <c r="A156" s="308">
        <f>5.2</f>
        <v>5.2</v>
      </c>
      <c r="B156" s="309"/>
      <c r="C156" s="325" t="s">
        <v>824</v>
      </c>
      <c r="D156" s="309"/>
      <c r="E156" s="310"/>
      <c r="F156" s="308">
        <f>7.2</f>
        <v>7.2</v>
      </c>
      <c r="G156" s="309"/>
      <c r="H156" s="325" t="s">
        <v>824</v>
      </c>
      <c r="I156" s="309"/>
      <c r="J156" s="309"/>
      <c r="K156" s="309" t="s">
        <v>259</v>
      </c>
    </row>
    <row r="157" spans="1:11" s="306" customFormat="1" ht="12">
      <c r="A157" s="308" t="s">
        <v>533</v>
      </c>
      <c r="B157" s="309"/>
      <c r="C157" s="309"/>
      <c r="D157" s="309" t="s">
        <v>824</v>
      </c>
      <c r="E157" s="310"/>
      <c r="F157" s="308" t="s">
        <v>546</v>
      </c>
      <c r="G157" s="309"/>
      <c r="H157" s="309"/>
      <c r="I157" s="309" t="s">
        <v>824</v>
      </c>
      <c r="J157" s="309"/>
      <c r="K157" s="309" t="s">
        <v>259</v>
      </c>
    </row>
    <row r="158" spans="1:11" s="306" customFormat="1" ht="12">
      <c r="A158" s="308"/>
      <c r="B158" s="309"/>
      <c r="C158" s="309"/>
      <c r="D158" s="309"/>
      <c r="E158" s="310"/>
      <c r="F158" s="308"/>
      <c r="G158" s="309"/>
      <c r="H158" s="309"/>
      <c r="I158" s="309"/>
      <c r="J158" s="309"/>
      <c r="K158" s="309" t="s">
        <v>259</v>
      </c>
    </row>
    <row r="159" spans="1:11" s="306" customFormat="1" ht="12">
      <c r="A159" s="308"/>
      <c r="B159" s="309"/>
      <c r="C159" s="309"/>
      <c r="D159" s="309"/>
      <c r="E159" s="310"/>
      <c r="F159" s="308"/>
      <c r="G159" s="309"/>
      <c r="H159" s="309"/>
      <c r="I159" s="309"/>
      <c r="J159" s="309"/>
      <c r="K159" s="309" t="s">
        <v>259</v>
      </c>
    </row>
    <row r="160" spans="1:11" s="306" customFormat="1" ht="12">
      <c r="A160" s="309"/>
      <c r="B160" s="309"/>
      <c r="C160" s="309"/>
      <c r="D160" s="309"/>
      <c r="E160" s="310"/>
      <c r="F160" s="308">
        <f>8</f>
        <v>8</v>
      </c>
      <c r="G160" s="325" t="s">
        <v>826</v>
      </c>
      <c r="H160" s="309"/>
      <c r="I160" s="309"/>
      <c r="J160" s="309" t="s">
        <v>726</v>
      </c>
      <c r="K160" s="309" t="s">
        <v>384</v>
      </c>
    </row>
    <row r="161" spans="1:11" s="306" customFormat="1" ht="12">
      <c r="A161" s="309"/>
      <c r="B161" s="309"/>
      <c r="C161" s="309"/>
      <c r="D161" s="309"/>
      <c r="E161" s="310"/>
      <c r="F161" s="308">
        <f>8.1</f>
        <v>8.1</v>
      </c>
      <c r="G161" s="309"/>
      <c r="H161" s="325" t="s">
        <v>826</v>
      </c>
      <c r="I161" s="309"/>
      <c r="J161" s="309" t="s">
        <v>727</v>
      </c>
      <c r="K161" s="309" t="s">
        <v>384</v>
      </c>
    </row>
    <row r="162" spans="1:11" s="306" customFormat="1" ht="12">
      <c r="A162" s="309"/>
      <c r="B162" s="309"/>
      <c r="C162" s="309"/>
      <c r="D162" s="309"/>
      <c r="E162" s="310"/>
      <c r="F162" s="308" t="s">
        <v>556</v>
      </c>
      <c r="G162" s="309"/>
      <c r="H162" s="309"/>
      <c r="I162" s="309" t="s">
        <v>728</v>
      </c>
      <c r="J162" s="309" t="s">
        <v>729</v>
      </c>
      <c r="K162" s="309" t="s">
        <v>384</v>
      </c>
    </row>
    <row r="163" spans="1:11" s="306" customFormat="1" ht="12">
      <c r="A163" s="309"/>
      <c r="B163" s="309"/>
      <c r="C163" s="309"/>
      <c r="D163" s="309"/>
      <c r="E163" s="310"/>
      <c r="F163" s="308" t="s">
        <v>560</v>
      </c>
      <c r="G163" s="309"/>
      <c r="H163" s="309"/>
      <c r="I163" s="309" t="s">
        <v>730</v>
      </c>
      <c r="J163" s="309" t="s">
        <v>731</v>
      </c>
      <c r="K163" s="309" t="s">
        <v>384</v>
      </c>
    </row>
    <row r="164" spans="1:11" s="306" customFormat="1" ht="12">
      <c r="A164" s="309"/>
      <c r="B164" s="309"/>
      <c r="C164" s="309"/>
      <c r="D164" s="309"/>
      <c r="E164" s="310"/>
      <c r="F164" s="308"/>
      <c r="G164" s="309"/>
      <c r="H164" s="309"/>
      <c r="I164" s="309"/>
      <c r="J164" s="309"/>
      <c r="K164" s="309" t="s">
        <v>259</v>
      </c>
    </row>
    <row r="165" spans="1:11" s="306" customFormat="1" ht="12">
      <c r="A165" s="309"/>
      <c r="B165" s="309"/>
      <c r="C165" s="309"/>
      <c r="D165" s="309"/>
      <c r="E165" s="310"/>
      <c r="F165" s="308"/>
      <c r="G165" s="309"/>
      <c r="H165" s="309"/>
      <c r="I165" s="309"/>
      <c r="J165" s="309"/>
      <c r="K165" s="309" t="s">
        <v>259</v>
      </c>
    </row>
    <row r="166" spans="1:11" s="306" customFormat="1" ht="12">
      <c r="A166" s="308">
        <f>8</f>
        <v>8</v>
      </c>
      <c r="B166" s="325" t="s">
        <v>551</v>
      </c>
      <c r="C166" s="309"/>
      <c r="D166" s="309"/>
      <c r="E166" s="310" t="s">
        <v>732</v>
      </c>
      <c r="F166" s="308">
        <f>9</f>
        <v>9</v>
      </c>
      <c r="G166" s="325" t="s">
        <v>195</v>
      </c>
      <c r="H166" s="309"/>
      <c r="I166" s="309"/>
      <c r="J166" s="309" t="s">
        <v>733</v>
      </c>
      <c r="K166" s="309" t="s">
        <v>292</v>
      </c>
    </row>
    <row r="167" spans="1:11" s="306" customFormat="1" ht="12">
      <c r="A167" s="309"/>
      <c r="B167" s="309"/>
      <c r="C167" s="309"/>
      <c r="D167" s="309"/>
      <c r="E167" s="310"/>
      <c r="F167" s="308">
        <f>9.1</f>
        <v>9.1</v>
      </c>
      <c r="G167" s="309"/>
      <c r="H167" s="325" t="s">
        <v>734</v>
      </c>
      <c r="I167" s="309"/>
      <c r="J167" s="309" t="s">
        <v>735</v>
      </c>
      <c r="K167" s="309" t="s">
        <v>292</v>
      </c>
    </row>
    <row r="168" spans="1:11" s="306" customFormat="1" ht="12">
      <c r="A168" s="309"/>
      <c r="B168" s="309"/>
      <c r="C168" s="309"/>
      <c r="D168" s="309"/>
      <c r="E168" s="310"/>
      <c r="F168" s="308" t="s">
        <v>736</v>
      </c>
      <c r="G168" s="309"/>
      <c r="H168" s="309"/>
      <c r="I168" s="309" t="s">
        <v>570</v>
      </c>
      <c r="J168" s="309"/>
      <c r="K168" s="309" t="s">
        <v>384</v>
      </c>
    </row>
    <row r="169" spans="1:11" s="306" customFormat="1" ht="12">
      <c r="A169" s="309"/>
      <c r="B169" s="309"/>
      <c r="C169" s="309"/>
      <c r="D169" s="309"/>
      <c r="E169" s="310"/>
      <c r="F169" s="308" t="s">
        <v>737</v>
      </c>
      <c r="G169" s="309"/>
      <c r="H169" s="309"/>
      <c r="I169" s="309" t="s">
        <v>575</v>
      </c>
      <c r="J169" s="309" t="s">
        <v>738</v>
      </c>
      <c r="K169" s="309" t="s">
        <v>384</v>
      </c>
    </row>
    <row r="170" spans="1:11" s="306" customFormat="1" ht="12">
      <c r="A170" s="309"/>
      <c r="B170" s="309"/>
      <c r="C170" s="309"/>
      <c r="D170" s="309"/>
      <c r="E170" s="310"/>
      <c r="F170" s="308"/>
      <c r="G170" s="309"/>
      <c r="H170" s="309"/>
      <c r="I170" s="309" t="s">
        <v>252</v>
      </c>
      <c r="J170" s="309"/>
      <c r="K170" s="309" t="s">
        <v>259</v>
      </c>
    </row>
    <row r="171" spans="1:11" s="306" customFormat="1" ht="12">
      <c r="A171" s="308">
        <f>8.1</f>
        <v>8.1</v>
      </c>
      <c r="B171" s="309"/>
      <c r="C171" s="325" t="s">
        <v>968</v>
      </c>
      <c r="D171" s="309"/>
      <c r="E171" s="310" t="s">
        <v>739</v>
      </c>
      <c r="F171" s="308" t="s">
        <v>740</v>
      </c>
      <c r="G171" s="309"/>
      <c r="H171" s="325" t="s">
        <v>552</v>
      </c>
      <c r="I171" s="309"/>
      <c r="J171" s="308" t="s">
        <v>741</v>
      </c>
      <c r="K171" s="309" t="s">
        <v>292</v>
      </c>
    </row>
    <row r="172" spans="1:11" s="306" customFormat="1" ht="12">
      <c r="A172" s="308" t="s">
        <v>556</v>
      </c>
      <c r="B172" s="309"/>
      <c r="C172" s="309"/>
      <c r="D172" s="309" t="s">
        <v>833</v>
      </c>
      <c r="E172" s="310"/>
      <c r="F172" s="308" t="s">
        <v>742</v>
      </c>
      <c r="G172" s="309"/>
      <c r="H172" s="309"/>
      <c r="I172" s="309" t="s">
        <v>558</v>
      </c>
      <c r="J172" s="308"/>
      <c r="K172" s="309" t="s">
        <v>259</v>
      </c>
    </row>
    <row r="173" spans="1:11" s="306" customFormat="1" ht="12">
      <c r="A173" s="308" t="s">
        <v>560</v>
      </c>
      <c r="B173" s="309"/>
      <c r="C173" s="309"/>
      <c r="D173" s="309" t="s">
        <v>969</v>
      </c>
      <c r="E173" s="310"/>
      <c r="F173" s="308" t="s">
        <v>743</v>
      </c>
      <c r="G173" s="309"/>
      <c r="H173" s="309"/>
      <c r="I173" s="309" t="s">
        <v>834</v>
      </c>
      <c r="J173" s="308"/>
      <c r="K173" s="309" t="s">
        <v>259</v>
      </c>
    </row>
    <row r="174" spans="1:11" s="306" customFormat="1" ht="12">
      <c r="A174" s="308" t="s">
        <v>561</v>
      </c>
      <c r="B174" s="309"/>
      <c r="C174" s="309"/>
      <c r="D174" s="309" t="s">
        <v>871</v>
      </c>
      <c r="E174" s="310" t="s">
        <v>744</v>
      </c>
      <c r="F174" s="308"/>
      <c r="G174" s="309"/>
      <c r="H174" s="309"/>
      <c r="I174" s="309"/>
      <c r="J174" s="308"/>
      <c r="K174" s="309" t="s">
        <v>259</v>
      </c>
    </row>
    <row r="175" spans="1:11" s="306" customFormat="1" ht="12">
      <c r="A175" s="308">
        <f>8.2</f>
        <v>8.2</v>
      </c>
      <c r="B175" s="309"/>
      <c r="C175" s="325" t="s">
        <v>745</v>
      </c>
      <c r="D175" s="309"/>
      <c r="E175" s="310" t="s">
        <v>746</v>
      </c>
      <c r="F175" s="308" t="s">
        <v>747</v>
      </c>
      <c r="G175" s="309"/>
      <c r="H175" s="325" t="s">
        <v>748</v>
      </c>
      <c r="I175" s="309"/>
      <c r="J175" s="308" t="s">
        <v>749</v>
      </c>
      <c r="K175" s="309" t="s">
        <v>750</v>
      </c>
    </row>
    <row r="176" spans="1:11" s="306" customFormat="1" ht="12">
      <c r="A176" s="309"/>
      <c r="B176" s="309"/>
      <c r="C176" s="309"/>
      <c r="D176" s="309"/>
      <c r="E176" s="310"/>
      <c r="F176" s="308"/>
      <c r="G176" s="309"/>
      <c r="H176" s="309"/>
      <c r="I176" s="309"/>
      <c r="J176" s="308"/>
      <c r="K176" s="309" t="s">
        <v>259</v>
      </c>
    </row>
    <row r="177" spans="1:11" s="306" customFormat="1" ht="12">
      <c r="A177" s="308" t="s">
        <v>567</v>
      </c>
      <c r="B177" s="309"/>
      <c r="C177" s="309"/>
      <c r="D177" s="309" t="s">
        <v>570</v>
      </c>
      <c r="E177" s="310"/>
      <c r="F177" s="308"/>
      <c r="G177" s="309"/>
      <c r="H177" s="309"/>
      <c r="I177" s="309" t="s">
        <v>252</v>
      </c>
      <c r="J177" s="309"/>
      <c r="K177" s="309" t="s">
        <v>259</v>
      </c>
    </row>
    <row r="178" spans="1:11" s="306" customFormat="1" ht="12">
      <c r="A178" s="308" t="s">
        <v>572</v>
      </c>
      <c r="B178" s="309"/>
      <c r="C178" s="309"/>
      <c r="D178" s="309" t="s">
        <v>970</v>
      </c>
      <c r="E178" s="310" t="s">
        <v>619</v>
      </c>
      <c r="F178" s="308"/>
      <c r="G178" s="309"/>
      <c r="H178" s="309"/>
      <c r="I178" s="309" t="s">
        <v>252</v>
      </c>
      <c r="J178" s="309"/>
      <c r="K178" s="309" t="s">
        <v>259</v>
      </c>
    </row>
    <row r="179" spans="1:11" s="306" customFormat="1" ht="12">
      <c r="A179" s="309"/>
      <c r="B179" s="309"/>
      <c r="C179" s="309"/>
      <c r="D179" s="309"/>
      <c r="E179" s="310"/>
      <c r="F179" s="308"/>
      <c r="G179" s="309"/>
      <c r="H179" s="309"/>
      <c r="I179" s="309" t="s">
        <v>252</v>
      </c>
      <c r="J179" s="309"/>
      <c r="K179" s="309" t="s">
        <v>259</v>
      </c>
    </row>
    <row r="180" spans="1:11" s="306" customFormat="1" ht="12">
      <c r="A180" s="308" t="s">
        <v>577</v>
      </c>
      <c r="B180" s="309"/>
      <c r="C180" s="309"/>
      <c r="D180" s="309" t="s">
        <v>971</v>
      </c>
      <c r="E180" s="310" t="s">
        <v>751</v>
      </c>
      <c r="F180" s="308" t="s">
        <v>993</v>
      </c>
      <c r="G180" s="309"/>
      <c r="H180" s="309"/>
      <c r="I180" s="309" t="s">
        <v>580</v>
      </c>
      <c r="J180" s="308" t="s">
        <v>752</v>
      </c>
      <c r="K180" s="309" t="s">
        <v>259</v>
      </c>
    </row>
    <row r="181" spans="1:11" s="306" customFormat="1" ht="12">
      <c r="A181" s="308" t="s">
        <v>583</v>
      </c>
      <c r="B181" s="309"/>
      <c r="C181" s="309"/>
      <c r="D181" s="309" t="s">
        <v>972</v>
      </c>
      <c r="E181" s="310"/>
      <c r="F181" s="308" t="s">
        <v>994</v>
      </c>
      <c r="G181" s="309"/>
      <c r="H181" s="309"/>
      <c r="I181" s="309" t="s">
        <v>837</v>
      </c>
      <c r="J181" s="308"/>
      <c r="K181" s="309" t="s">
        <v>259</v>
      </c>
    </row>
    <row r="182" spans="1:11" s="306" customFormat="1" ht="12">
      <c r="A182" s="308" t="s">
        <v>584</v>
      </c>
      <c r="B182" s="309"/>
      <c r="C182" s="309"/>
      <c r="D182" s="309" t="s">
        <v>973</v>
      </c>
      <c r="E182" s="310" t="s">
        <v>753</v>
      </c>
      <c r="F182" s="308"/>
      <c r="G182" s="309"/>
      <c r="H182" s="309"/>
      <c r="I182" s="309"/>
      <c r="J182" s="308"/>
      <c r="K182" s="309" t="s">
        <v>259</v>
      </c>
    </row>
    <row r="183" spans="1:11" s="306" customFormat="1" ht="12">
      <c r="A183" s="308" t="s">
        <v>587</v>
      </c>
      <c r="B183" s="309"/>
      <c r="C183" s="309"/>
      <c r="D183" s="309" t="s">
        <v>974</v>
      </c>
      <c r="E183" s="310"/>
      <c r="F183" s="308" t="s">
        <v>995</v>
      </c>
      <c r="G183" s="309"/>
      <c r="H183" s="309"/>
      <c r="I183" s="309" t="s">
        <v>838</v>
      </c>
      <c r="J183" s="308"/>
      <c r="K183" s="309" t="s">
        <v>259</v>
      </c>
    </row>
    <row r="184" spans="1:11" s="306" customFormat="1" ht="12">
      <c r="A184" s="309"/>
      <c r="B184" s="309"/>
      <c r="C184" s="309"/>
      <c r="D184" s="309"/>
      <c r="E184" s="310"/>
      <c r="F184" s="309" t="s">
        <v>754</v>
      </c>
      <c r="G184" s="309"/>
      <c r="H184" s="309"/>
      <c r="I184" s="309" t="s">
        <v>755</v>
      </c>
      <c r="J184" s="308" t="s">
        <v>756</v>
      </c>
      <c r="K184" s="309" t="s">
        <v>384</v>
      </c>
    </row>
    <row r="185" spans="1:11" s="306" customFormat="1" ht="12">
      <c r="A185" s="309"/>
      <c r="B185" s="309"/>
      <c r="C185" s="309"/>
      <c r="D185" s="309"/>
      <c r="E185" s="310"/>
      <c r="F185" s="309" t="s">
        <v>757</v>
      </c>
      <c r="G185" s="309"/>
      <c r="H185" s="309"/>
      <c r="I185" s="309" t="s">
        <v>482</v>
      </c>
      <c r="J185" s="308" t="s">
        <v>758</v>
      </c>
      <c r="K185" s="309" t="s">
        <v>384</v>
      </c>
    </row>
    <row r="186" spans="1:11" s="306" customFormat="1" ht="12">
      <c r="A186" s="308" t="s">
        <v>589</v>
      </c>
      <c r="B186" s="309"/>
      <c r="C186" s="309"/>
      <c r="D186" s="309" t="s">
        <v>841</v>
      </c>
      <c r="E186" s="310"/>
      <c r="F186" s="308" t="s">
        <v>759</v>
      </c>
      <c r="G186" s="309"/>
      <c r="H186" s="309"/>
      <c r="I186" s="309" t="s">
        <v>590</v>
      </c>
      <c r="J186" s="308"/>
      <c r="K186" s="309" t="s">
        <v>259</v>
      </c>
    </row>
    <row r="187" spans="1:11" s="306" customFormat="1" ht="12">
      <c r="A187" s="308">
        <f>8.3</f>
        <v>8.3</v>
      </c>
      <c r="B187" s="309"/>
      <c r="C187" s="325" t="s">
        <v>842</v>
      </c>
      <c r="D187" s="309"/>
      <c r="E187" s="310"/>
      <c r="F187" s="308" t="s">
        <v>760</v>
      </c>
      <c r="G187" s="309"/>
      <c r="H187" s="325" t="s">
        <v>591</v>
      </c>
      <c r="I187" s="309"/>
      <c r="J187" s="308"/>
      <c r="K187" s="309" t="s">
        <v>259</v>
      </c>
    </row>
    <row r="188" spans="1:11" s="306" customFormat="1" ht="12">
      <c r="A188" s="308" t="s">
        <v>592</v>
      </c>
      <c r="B188" s="309"/>
      <c r="C188" s="309"/>
      <c r="D188" s="309" t="s">
        <v>843</v>
      </c>
      <c r="E188" s="310"/>
      <c r="F188" s="308" t="s">
        <v>761</v>
      </c>
      <c r="G188" s="309"/>
      <c r="H188" s="309"/>
      <c r="I188" s="309" t="s">
        <v>843</v>
      </c>
      <c r="J188" s="308"/>
      <c r="K188" s="309" t="s">
        <v>259</v>
      </c>
    </row>
    <row r="189" spans="1:11" s="306" customFormat="1" ht="12">
      <c r="A189" s="309"/>
      <c r="B189" s="309"/>
      <c r="C189" s="309"/>
      <c r="D189" s="309"/>
      <c r="E189" s="310"/>
      <c r="F189" s="308"/>
      <c r="G189" s="309"/>
      <c r="H189" s="309"/>
      <c r="I189" s="309"/>
      <c r="J189" s="308"/>
      <c r="K189" s="309" t="s">
        <v>259</v>
      </c>
    </row>
    <row r="190" spans="1:11" s="306" customFormat="1" ht="12">
      <c r="A190" s="308" t="s">
        <v>595</v>
      </c>
      <c r="B190" s="309"/>
      <c r="C190" s="309"/>
      <c r="D190" s="309" t="s">
        <v>844</v>
      </c>
      <c r="E190" s="310"/>
      <c r="F190" s="308" t="s">
        <v>762</v>
      </c>
      <c r="G190" s="309"/>
      <c r="H190" s="309"/>
      <c r="I190" s="309" t="s">
        <v>844</v>
      </c>
      <c r="J190" s="308"/>
      <c r="K190" s="309" t="s">
        <v>259</v>
      </c>
    </row>
    <row r="191" spans="1:11" s="306" customFormat="1" ht="12">
      <c r="A191" s="309"/>
      <c r="B191" s="309"/>
      <c r="C191" s="309"/>
      <c r="D191" s="309"/>
      <c r="E191" s="310"/>
      <c r="F191" s="308"/>
      <c r="G191" s="309"/>
      <c r="H191" s="309"/>
      <c r="I191" s="309"/>
      <c r="J191" s="308"/>
      <c r="K191" s="309" t="s">
        <v>259</v>
      </c>
    </row>
    <row r="192" spans="1:11" s="306" customFormat="1" ht="12">
      <c r="A192" s="309"/>
      <c r="B192" s="309"/>
      <c r="C192" s="309"/>
      <c r="D192" s="309"/>
      <c r="E192" s="310"/>
      <c r="F192" s="308"/>
      <c r="G192" s="309"/>
      <c r="H192" s="309"/>
      <c r="I192" s="309"/>
      <c r="J192" s="309"/>
      <c r="K192" s="309" t="s">
        <v>259</v>
      </c>
    </row>
    <row r="193" spans="1:11" s="306" customFormat="1" ht="12">
      <c r="A193" s="308"/>
      <c r="B193" s="309"/>
      <c r="C193" s="309"/>
      <c r="D193" s="309"/>
      <c r="E193" s="310"/>
      <c r="F193" s="308"/>
      <c r="G193" s="309"/>
      <c r="H193" s="309"/>
      <c r="I193" s="309"/>
      <c r="J193" s="309"/>
      <c r="K193" s="309" t="s">
        <v>259</v>
      </c>
    </row>
    <row r="194" spans="1:11" s="306" customFormat="1" ht="12">
      <c r="A194" s="308">
        <f>8.4</f>
        <v>8.4</v>
      </c>
      <c r="B194" s="309"/>
      <c r="C194" s="325" t="s">
        <v>606</v>
      </c>
      <c r="D194" s="309"/>
      <c r="E194" s="310" t="s">
        <v>763</v>
      </c>
      <c r="F194" s="308">
        <f>10</f>
        <v>10</v>
      </c>
      <c r="G194" s="325" t="s">
        <v>1000</v>
      </c>
      <c r="H194" s="309"/>
      <c r="I194" s="309"/>
      <c r="J194" s="309" t="s">
        <v>764</v>
      </c>
      <c r="K194" s="309" t="s">
        <v>384</v>
      </c>
    </row>
    <row r="195" spans="1:11" s="306" customFormat="1" ht="12">
      <c r="A195" s="308" t="s">
        <v>599</v>
      </c>
      <c r="B195" s="309"/>
      <c r="C195" s="309"/>
      <c r="D195" s="309" t="s">
        <v>846</v>
      </c>
      <c r="E195" s="310" t="s">
        <v>765</v>
      </c>
      <c r="F195" s="308">
        <f>10.1</f>
        <v>10.1</v>
      </c>
      <c r="G195" s="309"/>
      <c r="H195" s="325" t="s">
        <v>1000</v>
      </c>
      <c r="I195" s="309"/>
      <c r="J195" s="309" t="s">
        <v>766</v>
      </c>
      <c r="K195" s="309" t="s">
        <v>384</v>
      </c>
    </row>
    <row r="196" spans="1:11" s="306" customFormat="1" ht="12">
      <c r="A196" s="308" t="s">
        <v>601</v>
      </c>
      <c r="B196" s="309"/>
      <c r="C196" s="309"/>
      <c r="D196" s="309" t="s">
        <v>612</v>
      </c>
      <c r="E196" s="310" t="s">
        <v>767</v>
      </c>
      <c r="F196" s="308" t="s">
        <v>768</v>
      </c>
      <c r="G196" s="309"/>
      <c r="H196" s="309"/>
      <c r="I196" s="309" t="s">
        <v>769</v>
      </c>
      <c r="J196" s="309"/>
      <c r="K196" s="309" t="s">
        <v>770</v>
      </c>
    </row>
    <row r="197" spans="1:11" s="306" customFormat="1" ht="12">
      <c r="A197" s="309"/>
      <c r="B197" s="309"/>
      <c r="C197" s="309"/>
      <c r="D197" s="309"/>
      <c r="E197" s="310"/>
      <c r="F197" s="308" t="s">
        <v>771</v>
      </c>
      <c r="G197" s="309"/>
      <c r="H197" s="309"/>
      <c r="I197" s="309" t="s">
        <v>772</v>
      </c>
      <c r="J197" s="309"/>
      <c r="K197" s="309" t="s">
        <v>770</v>
      </c>
    </row>
    <row r="198" spans="1:11" s="306" customFormat="1" ht="12">
      <c r="A198" s="309"/>
      <c r="B198" s="309"/>
      <c r="C198" s="309"/>
      <c r="D198" s="309"/>
      <c r="E198" s="310"/>
      <c r="F198" s="308" t="s">
        <v>773</v>
      </c>
      <c r="G198" s="309"/>
      <c r="H198" s="309"/>
      <c r="I198" s="309" t="s">
        <v>774</v>
      </c>
      <c r="J198" s="309"/>
      <c r="K198" s="309" t="s">
        <v>770</v>
      </c>
    </row>
    <row r="199" spans="1:11" s="306" customFormat="1" ht="12">
      <c r="A199" s="309"/>
      <c r="B199" s="309"/>
      <c r="C199" s="309"/>
      <c r="D199" s="309"/>
      <c r="E199" s="310"/>
      <c r="F199" s="308"/>
      <c r="G199" s="309"/>
      <c r="H199" s="309"/>
      <c r="I199" s="309"/>
      <c r="J199" s="309"/>
      <c r="K199" s="309" t="s">
        <v>259</v>
      </c>
    </row>
    <row r="200" spans="1:11" s="306" customFormat="1" ht="12">
      <c r="A200" s="309"/>
      <c r="B200" s="309"/>
      <c r="C200" s="309"/>
      <c r="D200" s="309"/>
      <c r="E200" s="310"/>
      <c r="F200" s="308"/>
      <c r="G200" s="309"/>
      <c r="H200" s="309"/>
      <c r="I200" s="309"/>
      <c r="J200" s="309"/>
      <c r="K200" s="309" t="s">
        <v>259</v>
      </c>
    </row>
    <row r="201" spans="1:11" s="306" customFormat="1" ht="12">
      <c r="A201" s="309"/>
      <c r="B201" s="309"/>
      <c r="C201" s="309"/>
      <c r="D201" s="309"/>
      <c r="E201" s="310"/>
      <c r="F201" s="308">
        <f>11</f>
        <v>11</v>
      </c>
      <c r="G201" s="325" t="s">
        <v>1086</v>
      </c>
      <c r="H201" s="309"/>
      <c r="I201" s="309"/>
      <c r="J201" s="309" t="s">
        <v>775</v>
      </c>
      <c r="K201" s="309" t="s">
        <v>292</v>
      </c>
    </row>
    <row r="202" spans="1:11" s="306" customFormat="1" ht="12">
      <c r="A202" s="309"/>
      <c r="B202" s="309"/>
      <c r="C202" s="309"/>
      <c r="D202" s="309"/>
      <c r="E202" s="310"/>
      <c r="F202" s="308">
        <f>11.1</f>
        <v>11.1</v>
      </c>
      <c r="G202" s="309"/>
      <c r="H202" s="325" t="s">
        <v>853</v>
      </c>
      <c r="I202" s="309"/>
      <c r="J202" s="309" t="s">
        <v>776</v>
      </c>
      <c r="K202" s="309" t="s">
        <v>292</v>
      </c>
    </row>
    <row r="203" spans="1:11" s="306" customFormat="1" ht="12">
      <c r="A203" s="309"/>
      <c r="B203" s="309"/>
      <c r="C203" s="309"/>
      <c r="D203" s="309"/>
      <c r="E203" s="310"/>
      <c r="F203" s="308" t="s">
        <v>777</v>
      </c>
      <c r="G203" s="309"/>
      <c r="H203" s="309"/>
      <c r="I203" s="309" t="s">
        <v>853</v>
      </c>
      <c r="J203" s="309" t="s">
        <v>778</v>
      </c>
      <c r="K203" s="309" t="s">
        <v>292</v>
      </c>
    </row>
    <row r="204" spans="1:11" s="306" customFormat="1" ht="12">
      <c r="A204" s="309"/>
      <c r="B204" s="309"/>
      <c r="C204" s="309"/>
      <c r="D204" s="309"/>
      <c r="E204" s="310"/>
      <c r="F204" s="308">
        <f>11.2</f>
        <v>11.2</v>
      </c>
      <c r="G204" s="309"/>
      <c r="H204" s="325" t="s">
        <v>1004</v>
      </c>
      <c r="I204" s="309"/>
      <c r="J204" s="309" t="s">
        <v>779</v>
      </c>
      <c r="K204" s="309" t="s">
        <v>292</v>
      </c>
    </row>
    <row r="205" spans="1:11" s="306" customFormat="1" ht="12">
      <c r="A205" s="309"/>
      <c r="B205" s="309"/>
      <c r="C205" s="309"/>
      <c r="D205" s="309"/>
      <c r="E205" s="310"/>
      <c r="F205" s="308" t="s">
        <v>780</v>
      </c>
      <c r="G205" s="309"/>
      <c r="H205" s="309"/>
      <c r="I205" s="309" t="s">
        <v>809</v>
      </c>
      <c r="J205" s="309" t="s">
        <v>781</v>
      </c>
      <c r="K205" s="309" t="s">
        <v>384</v>
      </c>
    </row>
    <row r="206" spans="1:11" s="306" customFormat="1" ht="12">
      <c r="A206" s="309"/>
      <c r="B206" s="309"/>
      <c r="C206" s="309"/>
      <c r="D206" s="309"/>
      <c r="E206" s="310"/>
      <c r="F206" s="308" t="s">
        <v>782</v>
      </c>
      <c r="G206" s="309"/>
      <c r="H206" s="309"/>
      <c r="I206" s="309" t="s">
        <v>783</v>
      </c>
      <c r="J206" s="308" t="s">
        <v>784</v>
      </c>
      <c r="K206" s="309" t="s">
        <v>384</v>
      </c>
    </row>
    <row r="207" spans="1:11" s="306" customFormat="1" ht="12">
      <c r="A207" s="309"/>
      <c r="B207" s="309"/>
      <c r="C207" s="309"/>
      <c r="D207" s="309"/>
      <c r="E207" s="310"/>
      <c r="F207" s="308">
        <f>11.3</f>
        <v>11.3</v>
      </c>
      <c r="G207" s="309"/>
      <c r="H207" s="325" t="s">
        <v>612</v>
      </c>
      <c r="I207" s="309"/>
      <c r="J207" s="308" t="s">
        <v>785</v>
      </c>
      <c r="K207" s="309" t="s">
        <v>384</v>
      </c>
    </row>
    <row r="208" spans="1:12" s="306" customFormat="1" ht="12.75" thickBot="1">
      <c r="A208" s="333"/>
      <c r="B208" s="333"/>
      <c r="C208" s="333"/>
      <c r="D208" s="333"/>
      <c r="E208" s="334"/>
      <c r="F208" s="335" t="s">
        <v>786</v>
      </c>
      <c r="G208" s="333"/>
      <c r="H208" s="333"/>
      <c r="I208" s="333" t="s">
        <v>612</v>
      </c>
      <c r="J208" s="335" t="s">
        <v>787</v>
      </c>
      <c r="K208" s="333" t="s">
        <v>384</v>
      </c>
      <c r="L208" s="332"/>
    </row>
    <row r="209" spans="1:11" s="306" customFormat="1" ht="12">
      <c r="A209" s="309"/>
      <c r="B209" s="309"/>
      <c r="C209" s="309"/>
      <c r="D209" s="309"/>
      <c r="E209" s="309"/>
      <c r="F209" s="308"/>
      <c r="G209" s="309"/>
      <c r="H209" s="309"/>
      <c r="I209" s="309"/>
      <c r="J209" s="308"/>
      <c r="K209" s="309" t="s">
        <v>259</v>
      </c>
    </row>
    <row r="210" spans="1:11" s="306" customFormat="1" ht="12">
      <c r="A210" s="308" t="s">
        <v>788</v>
      </c>
      <c r="B210" s="309"/>
      <c r="C210" s="309"/>
      <c r="D210" s="309"/>
      <c r="E210" s="309"/>
      <c r="F210" s="308" t="s">
        <v>789</v>
      </c>
      <c r="G210" s="309"/>
      <c r="H210" s="309"/>
      <c r="I210" s="309"/>
      <c r="J210" s="309"/>
      <c r="K210" s="309" t="s">
        <v>259</v>
      </c>
    </row>
    <row r="211" spans="1:11" s="306" customFormat="1" ht="12">
      <c r="A211" s="308" t="s">
        <v>790</v>
      </c>
      <c r="B211" s="309"/>
      <c r="C211" s="309"/>
      <c r="D211" s="309"/>
      <c r="E211" s="309"/>
      <c r="F211" s="308" t="s">
        <v>791</v>
      </c>
      <c r="G211" s="309"/>
      <c r="H211" s="309"/>
      <c r="I211" s="309"/>
      <c r="J211" s="309"/>
      <c r="K211" s="309" t="s">
        <v>259</v>
      </c>
    </row>
    <row r="212" spans="1:11" s="306" customFormat="1" ht="12">
      <c r="A212" s="308" t="s">
        <v>792</v>
      </c>
      <c r="B212" s="309"/>
      <c r="C212" s="309"/>
      <c r="D212" s="309"/>
      <c r="E212" s="309"/>
      <c r="F212" s="308"/>
      <c r="G212" s="309"/>
      <c r="H212" s="309"/>
      <c r="I212" s="309"/>
      <c r="J212" s="309"/>
      <c r="K212" s="309" t="s">
        <v>259</v>
      </c>
    </row>
    <row r="213" spans="1:11" s="306" customFormat="1" ht="12">
      <c r="A213" s="308" t="s">
        <v>793</v>
      </c>
      <c r="B213" s="309"/>
      <c r="C213" s="309"/>
      <c r="D213" s="309"/>
      <c r="E213" s="309" t="s">
        <v>252</v>
      </c>
      <c r="F213" s="308"/>
      <c r="G213" s="309"/>
      <c r="H213" s="309"/>
      <c r="I213" s="309"/>
      <c r="J213" s="309"/>
      <c r="K213" s="309" t="s">
        <v>259</v>
      </c>
    </row>
    <row r="216" ht="15">
      <c r="A216" s="241" t="s">
        <v>1065</v>
      </c>
    </row>
  </sheetData>
  <printOptions/>
  <pageMargins left="0.5" right="0.5" top="0.5" bottom="0.5" header="0" footer="0"/>
  <pageSetup fitToHeight="10" fitToWidth="1" horizontalDpi="600" verticalDpi="600" orientation="landscape" paperSize="9" scale="55" r:id="rId1"/>
</worksheet>
</file>

<file path=xl/worksheets/sheet19.xml><?xml version="1.0" encoding="utf-8"?>
<worksheet xmlns="http://schemas.openxmlformats.org/spreadsheetml/2006/main" xmlns:r="http://schemas.openxmlformats.org/officeDocument/2006/relationships">
  <sheetPr>
    <tabColor indexed="44"/>
    <pageSetUpPr fitToPage="1"/>
  </sheetPr>
  <dimension ref="A1:J55"/>
  <sheetViews>
    <sheetView workbookViewId="0" topLeftCell="A1">
      <selection activeCell="A1" sqref="A1"/>
    </sheetView>
  </sheetViews>
  <sheetFormatPr defaultColWidth="3.140625" defaultRowHeight="12.75"/>
  <cols>
    <col min="1" max="1" width="10.28125" style="0" customWidth="1"/>
    <col min="2" max="3" width="3.140625" style="0" customWidth="1"/>
    <col min="4" max="4" width="39.421875" style="0" customWidth="1"/>
    <col min="5" max="5" width="25.140625" style="0" customWidth="1"/>
    <col min="6" max="6" width="10.28125" style="0" customWidth="1"/>
    <col min="7" max="8" width="3.140625" style="0" customWidth="1"/>
    <col min="9" max="9" width="45.57421875" style="0" customWidth="1"/>
    <col min="10" max="10" width="24.57421875" style="0" customWidth="1"/>
    <col min="11" max="16384" width="11.421875" style="0" customWidth="1"/>
  </cols>
  <sheetData>
    <row r="1" spans="1:10" s="88" customFormat="1" ht="43.5" customHeight="1">
      <c r="A1" s="86" t="s">
        <v>1023</v>
      </c>
      <c r="B1" s="86"/>
      <c r="C1" s="86"/>
      <c r="D1" s="87"/>
      <c r="E1" s="87"/>
      <c r="F1" s="87"/>
      <c r="G1" s="86"/>
      <c r="H1" s="86"/>
      <c r="I1" s="87"/>
      <c r="J1" s="266"/>
    </row>
    <row r="2" spans="1:10" s="2" customFormat="1" ht="15.75">
      <c r="A2" s="2" t="s">
        <v>883</v>
      </c>
      <c r="J2" s="267"/>
    </row>
    <row r="3" spans="1:10" s="62" customFormat="1" ht="11.25">
      <c r="A3" s="62" t="s">
        <v>794</v>
      </c>
      <c r="J3" s="268"/>
    </row>
    <row r="4" spans="1:10" s="88" customFormat="1" ht="15">
      <c r="A4" s="89" t="s">
        <v>244</v>
      </c>
      <c r="B4" s="89"/>
      <c r="C4" s="89"/>
      <c r="G4" s="89"/>
      <c r="H4" s="89"/>
      <c r="J4" s="269"/>
    </row>
    <row r="5" spans="1:10" s="90" customFormat="1" ht="12">
      <c r="A5" s="90" t="s">
        <v>30</v>
      </c>
      <c r="J5" s="270"/>
    </row>
    <row r="6" ht="12.75">
      <c r="J6" s="271"/>
    </row>
    <row r="7" spans="1:10" ht="12.75">
      <c r="A7" s="280" t="s">
        <v>31</v>
      </c>
      <c r="B7" s="280"/>
      <c r="C7" s="280"/>
      <c r="D7" s="1"/>
      <c r="F7" s="231"/>
      <c r="G7" s="280"/>
      <c r="H7" s="280"/>
      <c r="I7" s="1"/>
      <c r="J7" s="232"/>
    </row>
    <row r="8" spans="1:10" ht="12.75">
      <c r="A8" s="281"/>
      <c r="B8" s="281"/>
      <c r="C8" s="281"/>
      <c r="D8" s="282" t="s">
        <v>1036</v>
      </c>
      <c r="E8" s="283" t="s">
        <v>1037</v>
      </c>
      <c r="F8" s="281"/>
      <c r="G8" s="281"/>
      <c r="H8" s="281"/>
      <c r="I8" s="284" t="s">
        <v>1038</v>
      </c>
      <c r="J8" s="285" t="s">
        <v>1039</v>
      </c>
    </row>
    <row r="9" spans="1:10" s="314" customFormat="1" ht="12">
      <c r="A9" s="317"/>
      <c r="B9" s="316" t="s">
        <v>243</v>
      </c>
      <c r="C9" s="317"/>
      <c r="D9" s="317"/>
      <c r="E9" s="318"/>
      <c r="F9" s="317"/>
      <c r="G9" s="316" t="s">
        <v>243</v>
      </c>
      <c r="H9" s="317"/>
      <c r="I9" s="317"/>
      <c r="J9" s="317"/>
    </row>
    <row r="10" spans="1:10" s="314" customFormat="1" ht="12">
      <c r="A10" s="317"/>
      <c r="B10" s="317"/>
      <c r="C10" s="316" t="s">
        <v>245</v>
      </c>
      <c r="D10" s="317"/>
      <c r="E10" s="318"/>
      <c r="F10" s="317"/>
      <c r="G10" s="317"/>
      <c r="H10" s="316" t="s">
        <v>245</v>
      </c>
      <c r="I10" s="317"/>
      <c r="J10" s="317"/>
    </row>
    <row r="11" spans="1:10" s="314" customFormat="1" ht="12">
      <c r="A11" s="317"/>
      <c r="B11" s="317"/>
      <c r="C11" s="317"/>
      <c r="D11" s="319" t="s">
        <v>247</v>
      </c>
      <c r="E11" s="318" t="s">
        <v>196</v>
      </c>
      <c r="F11" s="317"/>
      <c r="G11" s="317"/>
      <c r="H11" s="317"/>
      <c r="I11" s="316" t="s">
        <v>247</v>
      </c>
      <c r="J11" s="317" t="s">
        <v>248</v>
      </c>
    </row>
    <row r="12" spans="1:10" s="302" customFormat="1" ht="15">
      <c r="A12" s="304"/>
      <c r="B12" s="304"/>
      <c r="C12" s="304"/>
      <c r="D12" s="304"/>
      <c r="E12" s="312"/>
      <c r="F12" s="303"/>
      <c r="G12" s="304"/>
      <c r="H12" s="304"/>
      <c r="I12" s="304"/>
      <c r="J12" s="304"/>
    </row>
    <row r="13" spans="1:10" ht="12.75">
      <c r="A13" s="231">
        <v>3</v>
      </c>
      <c r="B13" s="64" t="s">
        <v>163</v>
      </c>
      <c r="C13" s="231"/>
      <c r="E13" s="232"/>
      <c r="F13" s="231">
        <v>3</v>
      </c>
      <c r="G13" s="64" t="s">
        <v>163</v>
      </c>
      <c r="H13" s="231"/>
      <c r="J13" s="232"/>
    </row>
    <row r="14" spans="1:10" ht="12.75">
      <c r="A14" s="231">
        <v>3.5</v>
      </c>
      <c r="B14" s="231"/>
      <c r="C14" s="64" t="s">
        <v>175</v>
      </c>
      <c r="E14" s="232" t="s">
        <v>1040</v>
      </c>
      <c r="F14" s="231">
        <v>3.5</v>
      </c>
      <c r="H14" s="64" t="s">
        <v>927</v>
      </c>
      <c r="J14" s="232"/>
    </row>
    <row r="15" spans="1:10" ht="12.75">
      <c r="A15" s="231" t="s">
        <v>980</v>
      </c>
      <c r="B15" s="231"/>
      <c r="C15" s="231"/>
      <c r="D15" s="1" t="s">
        <v>1041</v>
      </c>
      <c r="E15" s="232" t="s">
        <v>1040</v>
      </c>
      <c r="F15" s="231" t="s">
        <v>980</v>
      </c>
      <c r="G15" s="231"/>
      <c r="H15" s="231"/>
      <c r="I15" s="1" t="s">
        <v>981</v>
      </c>
      <c r="J15" s="232"/>
    </row>
    <row r="16" spans="1:10" ht="12.75">
      <c r="A16" s="231"/>
      <c r="B16" s="231"/>
      <c r="C16" s="231"/>
      <c r="D16" s="1"/>
      <c r="E16" s="232"/>
      <c r="F16" s="231" t="s">
        <v>982</v>
      </c>
      <c r="G16" s="231"/>
      <c r="H16" s="231"/>
      <c r="I16" s="1" t="s">
        <v>96</v>
      </c>
      <c r="J16" s="232" t="s">
        <v>1042</v>
      </c>
    </row>
    <row r="17" spans="1:10" ht="12.75">
      <c r="A17" s="231" t="s">
        <v>982</v>
      </c>
      <c r="B17" s="231"/>
      <c r="C17" s="231"/>
      <c r="D17" s="1" t="s">
        <v>177</v>
      </c>
      <c r="E17" s="232"/>
      <c r="F17" s="231" t="s">
        <v>983</v>
      </c>
      <c r="G17" s="231"/>
      <c r="H17" s="231"/>
      <c r="I17" s="1" t="s">
        <v>177</v>
      </c>
      <c r="J17" s="232"/>
    </row>
    <row r="18" spans="1:10" ht="12.75">
      <c r="A18" s="231"/>
      <c r="B18" s="231"/>
      <c r="C18" s="231"/>
      <c r="D18" s="1"/>
      <c r="E18" s="232"/>
      <c r="F18" s="231"/>
      <c r="G18" s="231"/>
      <c r="H18" s="231"/>
      <c r="I18" s="1"/>
      <c r="J18" s="232"/>
    </row>
    <row r="19" spans="1:10" ht="12.75">
      <c r="A19" s="231">
        <v>5</v>
      </c>
      <c r="B19" s="64" t="s">
        <v>187</v>
      </c>
      <c r="C19" s="231"/>
      <c r="E19" s="232" t="s">
        <v>1040</v>
      </c>
      <c r="F19" s="231">
        <v>5</v>
      </c>
      <c r="G19" s="64" t="s">
        <v>984</v>
      </c>
      <c r="H19" s="231"/>
      <c r="J19" s="232"/>
    </row>
    <row r="20" spans="1:10" ht="12.75">
      <c r="A20" s="231">
        <v>5.3</v>
      </c>
      <c r="B20" s="231"/>
      <c r="C20" s="64" t="s">
        <v>947</v>
      </c>
      <c r="E20" s="232"/>
      <c r="F20" s="231">
        <v>5.3</v>
      </c>
      <c r="H20" s="64" t="s">
        <v>947</v>
      </c>
      <c r="J20" s="232"/>
    </row>
    <row r="21" spans="1:10" ht="12.75">
      <c r="A21" s="231" t="s">
        <v>989</v>
      </c>
      <c r="B21" s="231"/>
      <c r="C21" s="231"/>
      <c r="D21" s="1" t="s">
        <v>805</v>
      </c>
      <c r="E21" s="232"/>
      <c r="F21" s="231" t="s">
        <v>989</v>
      </c>
      <c r="G21" s="231"/>
      <c r="H21" s="231"/>
      <c r="I21" s="1" t="s">
        <v>805</v>
      </c>
      <c r="J21" s="232"/>
    </row>
    <row r="22" spans="1:10" ht="12.75">
      <c r="A22" s="231" t="s">
        <v>990</v>
      </c>
      <c r="B22" s="231"/>
      <c r="C22" s="231"/>
      <c r="D22" s="1" t="s">
        <v>806</v>
      </c>
      <c r="E22" s="232" t="s">
        <v>1043</v>
      </c>
      <c r="F22" s="231"/>
      <c r="G22" s="231"/>
      <c r="H22" s="231"/>
      <c r="I22" s="1"/>
      <c r="J22" s="232"/>
    </row>
    <row r="23" spans="1:10" ht="12.75">
      <c r="A23" s="231" t="s">
        <v>1044</v>
      </c>
      <c r="B23" s="231"/>
      <c r="C23" s="231"/>
      <c r="D23" s="1" t="s">
        <v>949</v>
      </c>
      <c r="E23" s="232"/>
      <c r="F23" s="231" t="s">
        <v>990</v>
      </c>
      <c r="G23" s="231"/>
      <c r="H23" s="231"/>
      <c r="I23" s="1" t="s">
        <v>949</v>
      </c>
      <c r="J23" s="232"/>
    </row>
    <row r="24" spans="1:10" ht="12.75">
      <c r="A24" s="231">
        <v>5.4</v>
      </c>
      <c r="B24" s="231"/>
      <c r="C24" s="64" t="s">
        <v>950</v>
      </c>
      <c r="E24" s="232"/>
      <c r="F24" s="231">
        <v>5.4</v>
      </c>
      <c r="G24" s="231"/>
      <c r="H24" s="64" t="s">
        <v>950</v>
      </c>
      <c r="J24" s="232"/>
    </row>
    <row r="25" spans="1:10" ht="12.75">
      <c r="A25" s="231" t="s">
        <v>991</v>
      </c>
      <c r="B25" s="231"/>
      <c r="C25" s="231"/>
      <c r="D25" s="1" t="s">
        <v>1045</v>
      </c>
      <c r="E25" s="232" t="s">
        <v>1046</v>
      </c>
      <c r="F25" s="231"/>
      <c r="G25" s="231"/>
      <c r="H25" s="231"/>
      <c r="I25" s="1"/>
      <c r="J25" s="232"/>
    </row>
    <row r="26" spans="1:10" ht="12.75">
      <c r="A26" s="231" t="s">
        <v>1047</v>
      </c>
      <c r="B26" s="231"/>
      <c r="C26" s="231"/>
      <c r="D26" s="1" t="s">
        <v>1048</v>
      </c>
      <c r="E26" s="232" t="s">
        <v>1049</v>
      </c>
      <c r="F26" s="231"/>
      <c r="G26" s="231"/>
      <c r="H26" s="231"/>
      <c r="I26" s="1"/>
      <c r="J26" s="232"/>
    </row>
    <row r="27" spans="1:10" ht="12.75">
      <c r="A27" s="231" t="s">
        <v>1050</v>
      </c>
      <c r="B27" s="231"/>
      <c r="C27" s="231"/>
      <c r="D27" s="1" t="s">
        <v>810</v>
      </c>
      <c r="E27" s="232" t="s">
        <v>1051</v>
      </c>
      <c r="F27" s="231" t="s">
        <v>991</v>
      </c>
      <c r="G27" s="231"/>
      <c r="H27" s="231"/>
      <c r="I27" s="1" t="s">
        <v>950</v>
      </c>
      <c r="J27" s="232"/>
    </row>
    <row r="28" spans="1:10" ht="12.75">
      <c r="A28" s="231"/>
      <c r="B28" s="231"/>
      <c r="C28" s="231"/>
      <c r="D28" s="1"/>
      <c r="E28" s="232"/>
      <c r="F28" s="231"/>
      <c r="G28" s="231"/>
      <c r="H28" s="231"/>
      <c r="I28" s="1"/>
      <c r="J28" s="232"/>
    </row>
    <row r="29" spans="1:10" ht="12.75">
      <c r="A29" s="231">
        <v>9</v>
      </c>
      <c r="B29" s="64" t="s">
        <v>829</v>
      </c>
      <c r="C29" s="231"/>
      <c r="E29" s="232"/>
      <c r="F29" s="231">
        <v>9</v>
      </c>
      <c r="G29" s="64" t="s">
        <v>829</v>
      </c>
      <c r="H29" s="231"/>
      <c r="J29" s="232"/>
    </row>
    <row r="30" spans="1:10" ht="12.75">
      <c r="A30" s="231">
        <v>9.3</v>
      </c>
      <c r="C30" s="64" t="s">
        <v>835</v>
      </c>
      <c r="E30" s="232"/>
      <c r="F30" s="231">
        <v>9.3</v>
      </c>
      <c r="H30" s="64" t="s">
        <v>835</v>
      </c>
      <c r="J30" s="232"/>
    </row>
    <row r="31" spans="1:10" ht="12.75">
      <c r="A31" s="231" t="s">
        <v>993</v>
      </c>
      <c r="B31" s="231"/>
      <c r="C31" s="231"/>
      <c r="D31" s="1" t="s">
        <v>971</v>
      </c>
      <c r="E31" s="232"/>
      <c r="F31" s="231" t="s">
        <v>993</v>
      </c>
      <c r="G31" s="231"/>
      <c r="H31" s="231"/>
      <c r="I31" s="1" t="s">
        <v>971</v>
      </c>
      <c r="J31" s="232"/>
    </row>
    <row r="32" spans="1:10" ht="12.75">
      <c r="A32" s="231" t="s">
        <v>994</v>
      </c>
      <c r="B32" s="231"/>
      <c r="C32" s="231"/>
      <c r="D32" s="1" t="s">
        <v>972</v>
      </c>
      <c r="E32" s="232" t="s">
        <v>1052</v>
      </c>
      <c r="F32" s="231" t="s">
        <v>994</v>
      </c>
      <c r="G32" s="231"/>
      <c r="H32" s="231"/>
      <c r="I32" s="1" t="s">
        <v>972</v>
      </c>
      <c r="J32" s="232"/>
    </row>
    <row r="33" spans="1:10" ht="12.75">
      <c r="A33" s="231" t="s">
        <v>995</v>
      </c>
      <c r="B33" s="231"/>
      <c r="C33" s="231"/>
      <c r="D33" s="1" t="s">
        <v>974</v>
      </c>
      <c r="E33" s="232"/>
      <c r="F33" s="231" t="s">
        <v>995</v>
      </c>
      <c r="G33" s="231"/>
      <c r="H33" s="231"/>
      <c r="I33" s="1" t="s">
        <v>974</v>
      </c>
      <c r="J33" s="232"/>
    </row>
    <row r="34" spans="1:10" ht="12.75">
      <c r="A34" s="231" t="s">
        <v>996</v>
      </c>
      <c r="B34" s="231"/>
      <c r="C34" s="231"/>
      <c r="D34" s="1" t="s">
        <v>997</v>
      </c>
      <c r="E34" s="232"/>
      <c r="F34" s="231" t="s">
        <v>996</v>
      </c>
      <c r="G34" s="231"/>
      <c r="H34" s="231"/>
      <c r="I34" s="1" t="s">
        <v>997</v>
      </c>
      <c r="J34" s="232"/>
    </row>
    <row r="35" spans="1:10" ht="12.75">
      <c r="A35" s="231" t="s">
        <v>998</v>
      </c>
      <c r="B35" s="231"/>
      <c r="C35" s="231"/>
      <c r="D35" s="1" t="s">
        <v>951</v>
      </c>
      <c r="E35" s="232"/>
      <c r="F35" s="231" t="s">
        <v>998</v>
      </c>
      <c r="G35" s="231"/>
      <c r="H35" s="231"/>
      <c r="I35" s="1" t="s">
        <v>951</v>
      </c>
      <c r="J35" s="232"/>
    </row>
    <row r="36" spans="1:10" ht="12.75">
      <c r="A36" s="231" t="s">
        <v>999</v>
      </c>
      <c r="B36" s="231"/>
      <c r="C36" s="231"/>
      <c r="D36" s="1" t="s">
        <v>841</v>
      </c>
      <c r="E36" s="232"/>
      <c r="F36" s="231" t="s">
        <v>999</v>
      </c>
      <c r="G36" s="231"/>
      <c r="H36" s="231"/>
      <c r="I36" s="1" t="s">
        <v>841</v>
      </c>
      <c r="J36" s="232"/>
    </row>
    <row r="37" spans="1:10" ht="12.75">
      <c r="A37" s="231"/>
      <c r="B37" s="231"/>
      <c r="C37" s="231"/>
      <c r="D37" s="1"/>
      <c r="E37" s="232"/>
      <c r="F37" s="231"/>
      <c r="G37" s="231"/>
      <c r="H37" s="231"/>
      <c r="I37" s="1"/>
      <c r="J37" s="232"/>
    </row>
    <row r="38" spans="1:10" ht="12.75">
      <c r="A38" s="231"/>
      <c r="B38" s="231"/>
      <c r="C38" s="231"/>
      <c r="D38" s="1"/>
      <c r="E38" s="232"/>
      <c r="F38" s="231">
        <v>11</v>
      </c>
      <c r="G38" s="64" t="s">
        <v>1002</v>
      </c>
      <c r="H38" s="231"/>
      <c r="J38" s="232" t="s">
        <v>1053</v>
      </c>
    </row>
    <row r="39" spans="1:10" ht="12.75">
      <c r="A39" s="231"/>
      <c r="B39" s="231"/>
      <c r="C39" s="231"/>
      <c r="D39" s="1"/>
      <c r="E39" s="232"/>
      <c r="F39" s="231">
        <v>11.1</v>
      </c>
      <c r="H39" s="64" t="s">
        <v>853</v>
      </c>
      <c r="J39" s="232" t="s">
        <v>1054</v>
      </c>
    </row>
    <row r="40" spans="1:10" ht="12.75">
      <c r="A40" s="231"/>
      <c r="B40" s="231"/>
      <c r="C40" s="231"/>
      <c r="D40" s="1"/>
      <c r="E40" s="232"/>
      <c r="F40" s="231" t="s">
        <v>1003</v>
      </c>
      <c r="G40" s="231"/>
      <c r="H40" s="231"/>
      <c r="I40" s="1" t="s">
        <v>853</v>
      </c>
      <c r="J40" s="232" t="s">
        <v>1055</v>
      </c>
    </row>
    <row r="41" spans="1:10" ht="12.75">
      <c r="A41" s="231"/>
      <c r="B41" s="231"/>
      <c r="C41" s="231"/>
      <c r="D41" s="1"/>
      <c r="E41" s="232"/>
      <c r="F41" s="231">
        <v>11.2</v>
      </c>
      <c r="G41" s="231"/>
      <c r="H41" s="64" t="s">
        <v>1004</v>
      </c>
      <c r="J41" s="232" t="s">
        <v>1056</v>
      </c>
    </row>
    <row r="42" spans="1:10" ht="12.75">
      <c r="A42" s="234"/>
      <c r="B42" s="234"/>
      <c r="C42" s="234"/>
      <c r="D42" s="6"/>
      <c r="E42" s="232"/>
      <c r="F42" s="231" t="s">
        <v>1005</v>
      </c>
      <c r="G42" s="234"/>
      <c r="H42" s="234"/>
      <c r="I42" s="1" t="s">
        <v>809</v>
      </c>
      <c r="J42" s="232" t="s">
        <v>1057</v>
      </c>
    </row>
    <row r="43" spans="1:10" ht="12.75">
      <c r="A43" s="231"/>
      <c r="B43" s="231"/>
      <c r="C43" s="231"/>
      <c r="D43" s="1"/>
      <c r="E43" s="232"/>
      <c r="F43" s="231" t="s">
        <v>1006</v>
      </c>
      <c r="G43" s="231"/>
      <c r="H43" s="231"/>
      <c r="I43" s="1" t="s">
        <v>806</v>
      </c>
      <c r="J43" s="232" t="s">
        <v>1058</v>
      </c>
    </row>
    <row r="44" spans="1:10" ht="12.75">
      <c r="A44" s="235"/>
      <c r="B44" s="235"/>
      <c r="C44" s="235"/>
      <c r="D44" s="4"/>
      <c r="E44" s="233"/>
      <c r="F44" s="236">
        <v>11.3</v>
      </c>
      <c r="G44" s="235"/>
      <c r="H44" s="64" t="s">
        <v>1007</v>
      </c>
      <c r="J44" s="268" t="s">
        <v>1053</v>
      </c>
    </row>
    <row r="45" spans="1:10" ht="12.75">
      <c r="A45" s="231"/>
      <c r="B45" s="231"/>
      <c r="C45" s="231"/>
      <c r="D45" s="1"/>
      <c r="E45" s="232"/>
      <c r="F45" s="1" t="s">
        <v>1008</v>
      </c>
      <c r="G45" s="231"/>
      <c r="H45" s="231"/>
      <c r="I45" s="1" t="s">
        <v>1007</v>
      </c>
      <c r="J45" s="232" t="s">
        <v>1059</v>
      </c>
    </row>
    <row r="46" spans="1:10" ht="12.75">
      <c r="A46" s="231"/>
      <c r="B46" s="231"/>
      <c r="C46" s="231"/>
      <c r="D46" s="1"/>
      <c r="E46" s="232"/>
      <c r="F46" s="1"/>
      <c r="G46" s="231"/>
      <c r="H46" s="231"/>
      <c r="I46" s="1"/>
      <c r="J46" s="232"/>
    </row>
    <row r="47" spans="1:10" ht="12.75">
      <c r="A47" s="231">
        <v>11</v>
      </c>
      <c r="B47" s="64" t="s">
        <v>850</v>
      </c>
      <c r="C47" s="231"/>
      <c r="E47" s="232" t="s">
        <v>1060</v>
      </c>
      <c r="F47" s="1"/>
      <c r="G47" s="231"/>
      <c r="H47" s="231"/>
      <c r="I47" s="1"/>
      <c r="J47" s="232"/>
    </row>
    <row r="48" spans="1:10" ht="12.75">
      <c r="A48" s="231">
        <v>11.1</v>
      </c>
      <c r="C48" s="64" t="s">
        <v>1061</v>
      </c>
      <c r="E48" s="232" t="s">
        <v>1060</v>
      </c>
      <c r="F48" s="1"/>
      <c r="G48" s="231"/>
      <c r="H48" s="231"/>
      <c r="I48" s="1"/>
      <c r="J48" s="232"/>
    </row>
    <row r="49" spans="1:10" ht="12.75">
      <c r="A49" s="231" t="s">
        <v>1003</v>
      </c>
      <c r="B49" s="231"/>
      <c r="C49" s="231"/>
      <c r="D49" s="1" t="s">
        <v>2</v>
      </c>
      <c r="E49" s="232" t="s">
        <v>1060</v>
      </c>
      <c r="F49" s="1"/>
      <c r="G49" s="231"/>
      <c r="H49" s="231"/>
      <c r="I49" s="1"/>
      <c r="J49" s="232"/>
    </row>
    <row r="50" spans="1:10" ht="12.75">
      <c r="A50" s="231" t="s">
        <v>1062</v>
      </c>
      <c r="B50" s="231"/>
      <c r="C50" s="231"/>
      <c r="D50" s="1" t="s">
        <v>3</v>
      </c>
      <c r="E50" s="232" t="s">
        <v>1060</v>
      </c>
      <c r="F50" s="1"/>
      <c r="G50" s="231"/>
      <c r="H50" s="231"/>
      <c r="I50" s="1"/>
      <c r="J50" s="232"/>
    </row>
    <row r="51" spans="1:10" ht="12.75">
      <c r="A51" s="231">
        <v>11.2</v>
      </c>
      <c r="B51" s="231"/>
      <c r="C51" s="64" t="s">
        <v>853</v>
      </c>
      <c r="E51" s="232" t="s">
        <v>1063</v>
      </c>
      <c r="F51" s="1"/>
      <c r="G51" s="231"/>
      <c r="H51" s="231"/>
      <c r="I51" s="1"/>
      <c r="J51" s="232"/>
    </row>
    <row r="52" spans="1:10" ht="12.75">
      <c r="A52" s="237" t="s">
        <v>1005</v>
      </c>
      <c r="B52" s="237"/>
      <c r="C52" s="237"/>
      <c r="D52" s="238" t="s">
        <v>853</v>
      </c>
      <c r="E52" s="239" t="s">
        <v>1064</v>
      </c>
      <c r="F52" s="238"/>
      <c r="G52" s="237"/>
      <c r="H52" s="237"/>
      <c r="I52" s="238"/>
      <c r="J52" s="239"/>
    </row>
    <row r="53" spans="1:10" ht="12.75">
      <c r="A53" s="231"/>
      <c r="B53" s="231"/>
      <c r="C53" s="231"/>
      <c r="D53" s="1"/>
      <c r="E53" s="1"/>
      <c r="F53" s="1"/>
      <c r="G53" s="231"/>
      <c r="H53" s="231"/>
      <c r="I53" s="1"/>
      <c r="J53" s="1"/>
    </row>
    <row r="54" spans="1:10" ht="12.75">
      <c r="A54" s="231"/>
      <c r="B54" s="231"/>
      <c r="C54" s="231"/>
      <c r="D54" s="1"/>
      <c r="E54" s="1"/>
      <c r="F54" s="1"/>
      <c r="G54" s="231"/>
      <c r="H54" s="231"/>
      <c r="I54" s="1"/>
      <c r="J54" s="1"/>
    </row>
    <row r="55" spans="1:8" s="62" customFormat="1" ht="11.25">
      <c r="A55" s="241" t="s">
        <v>1065</v>
      </c>
      <c r="B55" s="241"/>
      <c r="C55" s="241"/>
      <c r="D55" s="241"/>
      <c r="G55" s="241"/>
      <c r="H55" s="241"/>
    </row>
  </sheetData>
  <printOptions/>
  <pageMargins left="0.75" right="0.75" top="1" bottom="1" header="0.5" footer="0.5"/>
  <pageSetup fitToHeight="10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tabColor indexed="44"/>
  </sheetPr>
  <dimension ref="A1:D43"/>
  <sheetViews>
    <sheetView showGridLines="0" workbookViewId="0" topLeftCell="A1">
      <selection activeCell="A1" sqref="A1"/>
    </sheetView>
  </sheetViews>
  <sheetFormatPr defaultColWidth="9.140625" defaultRowHeight="12.75"/>
  <cols>
    <col min="1" max="1" width="24.7109375" style="8" customWidth="1"/>
    <col min="2" max="2" width="28.421875" style="8" customWidth="1"/>
    <col min="3" max="3" width="9.421875" style="0" customWidth="1"/>
    <col min="4" max="4" width="10.8515625" style="0" customWidth="1"/>
  </cols>
  <sheetData>
    <row r="1" spans="1:4" s="88" customFormat="1" ht="43.5" customHeight="1">
      <c r="A1" s="86" t="s">
        <v>1023</v>
      </c>
      <c r="B1" s="87"/>
      <c r="C1" s="87"/>
      <c r="D1" s="87"/>
    </row>
    <row r="2" s="2" customFormat="1" ht="15.75">
      <c r="A2" s="2" t="s">
        <v>883</v>
      </c>
    </row>
    <row r="3" s="62" customFormat="1" ht="11.25">
      <c r="A3" s="62" t="s">
        <v>794</v>
      </c>
    </row>
    <row r="4" s="88" customFormat="1" ht="15">
      <c r="A4" s="89" t="s">
        <v>244</v>
      </c>
    </row>
    <row r="5" s="90" customFormat="1" ht="12">
      <c r="A5" s="90" t="s">
        <v>229</v>
      </c>
    </row>
    <row r="6" spans="1:4" s="64" customFormat="1" ht="11.25">
      <c r="A6" s="91"/>
      <c r="B6" s="91"/>
      <c r="C6" s="91"/>
      <c r="D6" s="91"/>
    </row>
    <row r="7" spans="1:3" ht="12.75">
      <c r="A7" s="57" t="s">
        <v>230</v>
      </c>
      <c r="B7" s="16"/>
      <c r="C7" s="16"/>
    </row>
    <row r="8" spans="1:4" ht="12.75">
      <c r="A8" s="341" t="s">
        <v>231</v>
      </c>
      <c r="B8" s="341"/>
      <c r="C8" s="341"/>
      <c r="D8" s="341"/>
    </row>
    <row r="9" spans="1:4" ht="14.25" customHeight="1">
      <c r="A9" s="340"/>
      <c r="B9" s="340"/>
      <c r="C9" s="340"/>
      <c r="D9" s="340"/>
    </row>
    <row r="10" spans="1:4" ht="12.75">
      <c r="A10" s="23" t="s">
        <v>854</v>
      </c>
      <c r="B10" s="77" t="s">
        <v>855</v>
      </c>
      <c r="C10" s="9" t="s">
        <v>854</v>
      </c>
      <c r="D10" s="10" t="s">
        <v>855</v>
      </c>
    </row>
    <row r="11" spans="1:4" s="85" customFormat="1" ht="12.75">
      <c r="A11" s="94" t="s">
        <v>856</v>
      </c>
      <c r="B11" s="95"/>
      <c r="C11" s="96">
        <v>31.2</v>
      </c>
      <c r="D11" s="97"/>
    </row>
    <row r="12" spans="1:4" s="102" customFormat="1" ht="12.75">
      <c r="A12" s="99"/>
      <c r="B12" s="99" t="s">
        <v>87</v>
      </c>
      <c r="C12" s="100"/>
      <c r="D12" s="101">
        <v>4</v>
      </c>
    </row>
    <row r="13" spans="1:4" s="102" customFormat="1" ht="12.75">
      <c r="A13" s="99"/>
      <c r="B13" s="99" t="s">
        <v>86</v>
      </c>
      <c r="C13" s="100"/>
      <c r="D13" s="101">
        <v>8.1</v>
      </c>
    </row>
    <row r="14" spans="1:4" s="102" customFormat="1" ht="28.5" customHeight="1">
      <c r="A14" s="99"/>
      <c r="B14" s="99" t="s">
        <v>1026</v>
      </c>
      <c r="C14" s="100"/>
      <c r="D14" s="101">
        <v>1.7</v>
      </c>
    </row>
    <row r="15" spans="1:4" s="102" customFormat="1" ht="27.75" customHeight="1">
      <c r="A15" s="99"/>
      <c r="B15" s="99" t="s">
        <v>1027</v>
      </c>
      <c r="C15" s="100"/>
      <c r="D15" s="101">
        <v>3.7</v>
      </c>
    </row>
    <row r="16" spans="1:4" s="102" customFormat="1" ht="12.75">
      <c r="A16" s="99"/>
      <c r="B16" s="99" t="s">
        <v>860</v>
      </c>
      <c r="C16" s="100"/>
      <c r="D16" s="101">
        <v>5</v>
      </c>
    </row>
    <row r="17" spans="1:4" s="102" customFormat="1" ht="12.75">
      <c r="A17" s="99"/>
      <c r="B17" s="99" t="s">
        <v>1028</v>
      </c>
      <c r="C17" s="100"/>
      <c r="D17" s="101">
        <v>8.7</v>
      </c>
    </row>
    <row r="18" spans="1:4" s="85" customFormat="1" ht="12.75">
      <c r="A18" s="103" t="s">
        <v>1029</v>
      </c>
      <c r="B18" s="104"/>
      <c r="C18" s="105">
        <v>21.6</v>
      </c>
      <c r="D18" s="106"/>
    </row>
    <row r="19" spans="1:4" s="102" customFormat="1" ht="12.75">
      <c r="A19" s="99"/>
      <c r="B19" s="99" t="s">
        <v>920</v>
      </c>
      <c r="C19" s="100"/>
      <c r="D19" s="101">
        <v>4.6</v>
      </c>
    </row>
    <row r="20" spans="1:4" s="102" customFormat="1" ht="12.75">
      <c r="A20" s="99"/>
      <c r="B20" s="99" t="s">
        <v>923</v>
      </c>
      <c r="C20" s="100"/>
      <c r="D20" s="101">
        <v>10.1</v>
      </c>
    </row>
    <row r="21" spans="1:4" s="102" customFormat="1" ht="12.75">
      <c r="A21" s="99"/>
      <c r="B21" s="99" t="s">
        <v>863</v>
      </c>
      <c r="C21" s="100"/>
      <c r="D21" s="101">
        <v>0.6</v>
      </c>
    </row>
    <row r="22" spans="1:4" s="102" customFormat="1" ht="12.75">
      <c r="A22" s="99"/>
      <c r="B22" s="99" t="s">
        <v>865</v>
      </c>
      <c r="C22" s="100"/>
      <c r="D22" s="101">
        <v>1</v>
      </c>
    </row>
    <row r="23" spans="1:4" s="102" customFormat="1" ht="12.75">
      <c r="A23" s="99"/>
      <c r="B23" s="99" t="s">
        <v>4</v>
      </c>
      <c r="C23" s="100"/>
      <c r="D23" s="101">
        <v>1</v>
      </c>
    </row>
    <row r="24" spans="1:4" s="102" customFormat="1" ht="12.75">
      <c r="A24" s="99"/>
      <c r="B24" s="99" t="s">
        <v>97</v>
      </c>
      <c r="C24" s="100"/>
      <c r="D24" s="101">
        <v>3</v>
      </c>
    </row>
    <row r="25" spans="1:4" s="102" customFormat="1" ht="12.75">
      <c r="A25" s="99"/>
      <c r="B25" s="99" t="s">
        <v>1030</v>
      </c>
      <c r="C25" s="100"/>
      <c r="D25" s="101">
        <v>1.3</v>
      </c>
    </row>
    <row r="26" spans="1:4" s="85" customFormat="1" ht="12.75">
      <c r="A26" s="103" t="s">
        <v>868</v>
      </c>
      <c r="B26" s="104"/>
      <c r="C26" s="105">
        <v>11.6</v>
      </c>
      <c r="D26" s="106"/>
    </row>
    <row r="27" spans="1:4" s="102" customFormat="1" ht="12.75">
      <c r="A27" s="99"/>
      <c r="B27" s="99" t="s">
        <v>1031</v>
      </c>
      <c r="C27" s="100"/>
      <c r="D27" s="101">
        <v>6.1</v>
      </c>
    </row>
    <row r="28" spans="1:4" s="102" customFormat="1" ht="12.75">
      <c r="A28" s="99"/>
      <c r="B28" s="99" t="s">
        <v>101</v>
      </c>
      <c r="C28" s="100"/>
      <c r="D28" s="101">
        <v>5.5</v>
      </c>
    </row>
    <row r="29" spans="1:4" s="85" customFormat="1" ht="25.5">
      <c r="A29" s="103" t="s">
        <v>1032</v>
      </c>
      <c r="B29" s="104"/>
      <c r="C29" s="105">
        <v>13.5</v>
      </c>
      <c r="D29" s="106"/>
    </row>
    <row r="30" spans="1:4" s="102" customFormat="1" ht="12.75">
      <c r="A30" s="99"/>
      <c r="B30" s="99" t="s">
        <v>102</v>
      </c>
      <c r="C30" s="100"/>
      <c r="D30" s="101">
        <v>3.5</v>
      </c>
    </row>
    <row r="31" spans="1:4" s="102" customFormat="1" ht="12.75">
      <c r="A31" s="99"/>
      <c r="B31" s="99" t="s">
        <v>1033</v>
      </c>
      <c r="C31" s="100"/>
      <c r="D31" s="101">
        <v>4.4</v>
      </c>
    </row>
    <row r="32" spans="1:4" s="102" customFormat="1" ht="12.75">
      <c r="A32" s="99"/>
      <c r="B32" s="99" t="s">
        <v>941</v>
      </c>
      <c r="C32" s="100"/>
      <c r="D32" s="101">
        <v>0.7</v>
      </c>
    </row>
    <row r="33" spans="1:4" s="102" customFormat="1" ht="25.5">
      <c r="A33" s="99"/>
      <c r="B33" s="99" t="s">
        <v>1084</v>
      </c>
      <c r="C33" s="100"/>
      <c r="D33" s="101">
        <v>2.4</v>
      </c>
    </row>
    <row r="34" spans="1:4" s="102" customFormat="1" ht="12.75">
      <c r="A34" s="99"/>
      <c r="B34" s="99" t="s">
        <v>1085</v>
      </c>
      <c r="C34" s="100"/>
      <c r="D34" s="101">
        <v>2.5</v>
      </c>
    </row>
    <row r="35" spans="1:4" s="85" customFormat="1" ht="12.75">
      <c r="A35" s="103" t="s">
        <v>1086</v>
      </c>
      <c r="B35" s="104"/>
      <c r="C35" s="105">
        <v>22.1</v>
      </c>
      <c r="D35" s="106"/>
    </row>
    <row r="36" spans="1:4" s="102" customFormat="1" ht="12.75">
      <c r="A36" s="99"/>
      <c r="B36" s="99" t="s">
        <v>1087</v>
      </c>
      <c r="C36" s="100"/>
      <c r="D36" s="101">
        <v>6.2</v>
      </c>
    </row>
    <row r="37" spans="1:4" s="102" customFormat="1" ht="12.75">
      <c r="A37" s="99"/>
      <c r="B37" s="99" t="s">
        <v>1088</v>
      </c>
      <c r="C37" s="100"/>
      <c r="D37" s="101">
        <v>6</v>
      </c>
    </row>
    <row r="38" spans="1:4" s="102" customFormat="1" ht="12.75">
      <c r="A38" s="99"/>
      <c r="B38" s="99" t="s">
        <v>1089</v>
      </c>
      <c r="C38" s="100"/>
      <c r="D38" s="101">
        <v>4.9</v>
      </c>
    </row>
    <row r="39" spans="1:4" s="102" customFormat="1" ht="12.75">
      <c r="A39" s="99"/>
      <c r="B39" s="99" t="s">
        <v>1090</v>
      </c>
      <c r="C39" s="100"/>
      <c r="D39" s="101">
        <v>4</v>
      </c>
    </row>
    <row r="40" spans="1:4" s="102" customFormat="1" ht="12.75">
      <c r="A40" s="99"/>
      <c r="B40" s="99" t="s">
        <v>1091</v>
      </c>
      <c r="C40" s="100"/>
      <c r="D40" s="101">
        <v>1</v>
      </c>
    </row>
    <row r="41" spans="1:4" s="85" customFormat="1" ht="12.75">
      <c r="A41" s="107" t="s">
        <v>892</v>
      </c>
      <c r="B41" s="108"/>
      <c r="C41" s="109">
        <v>100</v>
      </c>
      <c r="D41" s="110">
        <v>100</v>
      </c>
    </row>
    <row r="42" ht="12.75">
      <c r="C42" s="7"/>
    </row>
    <row r="43" s="88" customFormat="1" ht="15">
      <c r="A43" s="92" t="s">
        <v>1214</v>
      </c>
    </row>
  </sheetData>
  <mergeCells count="2">
    <mergeCell ref="A9:D9"/>
    <mergeCell ref="A8:D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44"/>
  </sheetPr>
  <dimension ref="A1:D45"/>
  <sheetViews>
    <sheetView showGridLines="0" workbookViewId="0" topLeftCell="A1">
      <selection activeCell="A1" sqref="A1"/>
    </sheetView>
  </sheetViews>
  <sheetFormatPr defaultColWidth="9.140625" defaultRowHeight="12.75"/>
  <cols>
    <col min="1" max="1" width="24.7109375" style="8" customWidth="1"/>
    <col min="2" max="2" width="28.421875" style="8" customWidth="1"/>
    <col min="3" max="3" width="9.421875" style="0" customWidth="1"/>
    <col min="4" max="4" width="10.8515625" style="0" customWidth="1"/>
  </cols>
  <sheetData>
    <row r="1" spans="1:4" s="88" customFormat="1" ht="43.5" customHeight="1">
      <c r="A1" s="86" t="s">
        <v>1023</v>
      </c>
      <c r="B1" s="87"/>
      <c r="C1" s="87"/>
      <c r="D1" s="87"/>
    </row>
    <row r="2" s="2" customFormat="1" ht="15.75">
      <c r="A2" s="2" t="s">
        <v>883</v>
      </c>
    </row>
    <row r="3" s="62" customFormat="1" ht="11.25">
      <c r="A3" s="62" t="s">
        <v>794</v>
      </c>
    </row>
    <row r="4" s="88" customFormat="1" ht="15">
      <c r="A4" s="89" t="s">
        <v>244</v>
      </c>
    </row>
    <row r="5" s="90" customFormat="1" ht="12">
      <c r="A5" s="90" t="s">
        <v>229</v>
      </c>
    </row>
    <row r="6" spans="1:4" s="64" customFormat="1" ht="11.25">
      <c r="A6" s="91"/>
      <c r="B6" s="91"/>
      <c r="C6" s="91"/>
      <c r="D6" s="91"/>
    </row>
    <row r="7" spans="1:2" ht="12.75">
      <c r="A7" s="57" t="s">
        <v>232</v>
      </c>
      <c r="B7" s="16"/>
    </row>
    <row r="8" spans="1:2" ht="12.75">
      <c r="A8" s="57" t="s">
        <v>231</v>
      </c>
      <c r="B8" s="16"/>
    </row>
    <row r="9" spans="1:4" ht="12.75">
      <c r="A9" s="342" t="s">
        <v>39</v>
      </c>
      <c r="B9" s="342"/>
      <c r="C9" s="342"/>
      <c r="D9" s="342"/>
    </row>
    <row r="10" spans="1:4" ht="14.25" customHeight="1">
      <c r="A10" s="340"/>
      <c r="B10" s="340"/>
      <c r="C10" s="340"/>
      <c r="D10" s="340"/>
    </row>
    <row r="11" spans="1:4" ht="12.75">
      <c r="A11" s="23" t="s">
        <v>854</v>
      </c>
      <c r="B11" s="77" t="s">
        <v>855</v>
      </c>
      <c r="C11" s="9" t="s">
        <v>854</v>
      </c>
      <c r="D11" s="10" t="s">
        <v>855</v>
      </c>
    </row>
    <row r="12" spans="1:4" s="85" customFormat="1" ht="12.75">
      <c r="A12" s="94" t="s">
        <v>856</v>
      </c>
      <c r="B12" s="218"/>
      <c r="C12" s="111">
        <v>33.6</v>
      </c>
      <c r="D12" s="112"/>
    </row>
    <row r="13" spans="1:4" s="102" customFormat="1" ht="12.75">
      <c r="A13" s="99"/>
      <c r="B13" s="99" t="s">
        <v>87</v>
      </c>
      <c r="C13" s="113"/>
      <c r="D13" s="114">
        <v>3.7</v>
      </c>
    </row>
    <row r="14" spans="1:4" s="102" customFormat="1" ht="12.75">
      <c r="A14" s="99"/>
      <c r="B14" s="99" t="s">
        <v>86</v>
      </c>
      <c r="C14" s="113"/>
      <c r="D14" s="114">
        <v>7.9</v>
      </c>
    </row>
    <row r="15" spans="1:4" s="102" customFormat="1" ht="27" customHeight="1">
      <c r="A15" s="99"/>
      <c r="B15" s="99" t="s">
        <v>1026</v>
      </c>
      <c r="C15" s="113"/>
      <c r="D15" s="114">
        <v>2.3</v>
      </c>
    </row>
    <row r="16" spans="1:4" s="102" customFormat="1" ht="25.5">
      <c r="A16" s="99"/>
      <c r="B16" s="99" t="s">
        <v>1027</v>
      </c>
      <c r="C16" s="113"/>
      <c r="D16" s="114">
        <v>4.1</v>
      </c>
    </row>
    <row r="17" spans="1:4" s="102" customFormat="1" ht="12.75">
      <c r="A17" s="99"/>
      <c r="B17" s="99" t="s">
        <v>860</v>
      </c>
      <c r="C17" s="113"/>
      <c r="D17" s="114">
        <v>4.5</v>
      </c>
    </row>
    <row r="18" spans="1:4" s="102" customFormat="1" ht="12.75">
      <c r="A18" s="99"/>
      <c r="B18" s="99" t="s">
        <v>1028</v>
      </c>
      <c r="C18" s="113"/>
      <c r="D18" s="114">
        <v>11.1</v>
      </c>
    </row>
    <row r="19" spans="1:4" s="85" customFormat="1" ht="12.75">
      <c r="A19" s="103" t="s">
        <v>1029</v>
      </c>
      <c r="B19" s="104"/>
      <c r="C19" s="115">
        <v>21.6</v>
      </c>
      <c r="D19" s="116"/>
    </row>
    <row r="20" spans="1:4" s="102" customFormat="1" ht="12.75">
      <c r="A20" s="99"/>
      <c r="B20" s="99" t="s">
        <v>920</v>
      </c>
      <c r="C20" s="113"/>
      <c r="D20" s="114">
        <v>5.2</v>
      </c>
    </row>
    <row r="21" spans="1:4" s="102" customFormat="1" ht="12.75">
      <c r="A21" s="99"/>
      <c r="B21" s="99" t="s">
        <v>923</v>
      </c>
      <c r="C21" s="113"/>
      <c r="D21" s="114">
        <v>8.7</v>
      </c>
    </row>
    <row r="22" spans="1:4" s="102" customFormat="1" ht="12.75">
      <c r="A22" s="99"/>
      <c r="B22" s="99" t="s">
        <v>863</v>
      </c>
      <c r="C22" s="113"/>
      <c r="D22" s="114">
        <v>0.7</v>
      </c>
    </row>
    <row r="23" spans="1:4" s="102" customFormat="1" ht="12.75">
      <c r="A23" s="99"/>
      <c r="B23" s="99" t="s">
        <v>865</v>
      </c>
      <c r="C23" s="113"/>
      <c r="D23" s="114">
        <v>1.1</v>
      </c>
    </row>
    <row r="24" spans="1:4" s="102" customFormat="1" ht="12.75">
      <c r="A24" s="99"/>
      <c r="B24" s="99" t="s">
        <v>4</v>
      </c>
      <c r="C24" s="113"/>
      <c r="D24" s="114">
        <v>1.3</v>
      </c>
    </row>
    <row r="25" spans="1:4" s="102" customFormat="1" ht="12.75">
      <c r="A25" s="99"/>
      <c r="B25" s="99" t="s">
        <v>97</v>
      </c>
      <c r="C25" s="113"/>
      <c r="D25" s="114">
        <v>3.2</v>
      </c>
    </row>
    <row r="26" spans="1:4" s="102" customFormat="1" ht="12.75">
      <c r="A26" s="99"/>
      <c r="B26" s="99" t="s">
        <v>1030</v>
      </c>
      <c r="C26" s="113"/>
      <c r="D26" s="114">
        <v>1.4</v>
      </c>
    </row>
    <row r="27" spans="1:4" s="85" customFormat="1" ht="12.75">
      <c r="A27" s="103" t="s">
        <v>868</v>
      </c>
      <c r="B27" s="104"/>
      <c r="C27" s="115">
        <v>9.4</v>
      </c>
      <c r="D27" s="116"/>
    </row>
    <row r="28" spans="1:4" s="102" customFormat="1" ht="12.75">
      <c r="A28" s="99"/>
      <c r="B28" s="99" t="s">
        <v>1031</v>
      </c>
      <c r="C28" s="113"/>
      <c r="D28" s="114">
        <v>2.9</v>
      </c>
    </row>
    <row r="29" spans="1:4" s="102" customFormat="1" ht="12.75">
      <c r="A29" s="99"/>
      <c r="B29" s="99" t="s">
        <v>101</v>
      </c>
      <c r="C29" s="113"/>
      <c r="D29" s="114">
        <v>6.5</v>
      </c>
    </row>
    <row r="30" spans="1:4" s="85" customFormat="1" ht="25.5">
      <c r="A30" s="103" t="s">
        <v>1032</v>
      </c>
      <c r="B30" s="104"/>
      <c r="C30" s="115">
        <v>11.7</v>
      </c>
      <c r="D30" s="116"/>
    </row>
    <row r="31" spans="1:4" s="102" customFormat="1" ht="12.75">
      <c r="A31" s="99"/>
      <c r="B31" s="99" t="s">
        <v>102</v>
      </c>
      <c r="C31" s="113"/>
      <c r="D31" s="114">
        <v>3.8</v>
      </c>
    </row>
    <row r="32" spans="1:4" s="102" customFormat="1" ht="12.75">
      <c r="A32" s="99"/>
      <c r="B32" s="99" t="s">
        <v>1033</v>
      </c>
      <c r="C32" s="113"/>
      <c r="D32" s="114">
        <v>3.3</v>
      </c>
    </row>
    <row r="33" spans="1:4" s="102" customFormat="1" ht="12.75">
      <c r="A33" s="99"/>
      <c r="B33" s="99" t="s">
        <v>941</v>
      </c>
      <c r="C33" s="113"/>
      <c r="D33" s="114">
        <v>0.6</v>
      </c>
    </row>
    <row r="34" spans="1:4" s="102" customFormat="1" ht="25.5">
      <c r="A34" s="99"/>
      <c r="B34" s="99" t="s">
        <v>1084</v>
      </c>
      <c r="C34" s="113"/>
      <c r="D34" s="114">
        <v>1.9</v>
      </c>
    </row>
    <row r="35" spans="1:4" s="102" customFormat="1" ht="12.75">
      <c r="A35" s="99"/>
      <c r="B35" s="99" t="s">
        <v>1085</v>
      </c>
      <c r="C35" s="113"/>
      <c r="D35" s="114">
        <v>2.1</v>
      </c>
    </row>
    <row r="36" spans="1:4" s="85" customFormat="1" ht="12.75">
      <c r="A36" s="103" t="s">
        <v>1086</v>
      </c>
      <c r="B36" s="104"/>
      <c r="C36" s="115">
        <v>23.7</v>
      </c>
      <c r="D36" s="116"/>
    </row>
    <row r="37" spans="1:4" s="102" customFormat="1" ht="12.75">
      <c r="A37" s="99"/>
      <c r="B37" s="99" t="s">
        <v>1087</v>
      </c>
      <c r="C37" s="113"/>
      <c r="D37" s="114">
        <v>4.4</v>
      </c>
    </row>
    <row r="38" spans="1:4" s="102" customFormat="1" ht="12.75">
      <c r="A38" s="99"/>
      <c r="B38" s="99" t="s">
        <v>1176</v>
      </c>
      <c r="C38" s="113"/>
      <c r="D38" s="114">
        <v>6.1</v>
      </c>
    </row>
    <row r="39" spans="1:4" s="102" customFormat="1" ht="12.75">
      <c r="A39" s="99"/>
      <c r="B39" s="99" t="s">
        <v>1088</v>
      </c>
      <c r="C39" s="113"/>
      <c r="D39" s="114">
        <v>4.2</v>
      </c>
    </row>
    <row r="40" spans="1:4" s="102" customFormat="1" ht="12.75">
      <c r="A40" s="99"/>
      <c r="B40" s="99" t="s">
        <v>1089</v>
      </c>
      <c r="C40" s="113"/>
      <c r="D40" s="114">
        <v>4</v>
      </c>
    </row>
    <row r="41" spans="1:4" s="102" customFormat="1" ht="12.75">
      <c r="A41" s="99"/>
      <c r="B41" s="99" t="s">
        <v>1090</v>
      </c>
      <c r="C41" s="113"/>
      <c r="D41" s="114">
        <v>4</v>
      </c>
    </row>
    <row r="42" spans="1:4" s="102" customFormat="1" ht="12.75">
      <c r="A42" s="99"/>
      <c r="B42" s="99" t="s">
        <v>1091</v>
      </c>
      <c r="C42" s="113"/>
      <c r="D42" s="114">
        <v>1</v>
      </c>
    </row>
    <row r="43" spans="1:4" s="85" customFormat="1" ht="12.75">
      <c r="A43" s="107" t="s">
        <v>892</v>
      </c>
      <c r="B43" s="108"/>
      <c r="C43" s="117">
        <v>100</v>
      </c>
      <c r="D43" s="118">
        <v>100</v>
      </c>
    </row>
    <row r="44" ht="12.75">
      <c r="A44" s="60" t="s">
        <v>234</v>
      </c>
    </row>
    <row r="45" s="88" customFormat="1" ht="15">
      <c r="A45" s="92" t="s">
        <v>1214</v>
      </c>
    </row>
  </sheetData>
  <mergeCells count="2">
    <mergeCell ref="A10:D10"/>
    <mergeCell ref="A9:D9"/>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44"/>
  </sheetPr>
  <dimension ref="A1:D45"/>
  <sheetViews>
    <sheetView showGridLines="0" workbookViewId="0" topLeftCell="A1">
      <selection activeCell="A1" sqref="A1"/>
    </sheetView>
  </sheetViews>
  <sheetFormatPr defaultColWidth="9.140625" defaultRowHeight="12.75"/>
  <cols>
    <col min="1" max="1" width="24.7109375" style="8" customWidth="1"/>
    <col min="2" max="2" width="28.421875" style="8" customWidth="1"/>
    <col min="3" max="3" width="9.421875" style="0" customWidth="1"/>
    <col min="4" max="4" width="10.8515625" style="0" customWidth="1"/>
  </cols>
  <sheetData>
    <row r="1" spans="1:4" s="88" customFormat="1" ht="43.5" customHeight="1">
      <c r="A1" s="86" t="s">
        <v>1023</v>
      </c>
      <c r="B1" s="87"/>
      <c r="C1" s="87"/>
      <c r="D1" s="87"/>
    </row>
    <row r="2" s="2" customFormat="1" ht="15.75">
      <c r="A2" s="2" t="s">
        <v>883</v>
      </c>
    </row>
    <row r="3" s="62" customFormat="1" ht="11.25">
      <c r="A3" s="62" t="s">
        <v>794</v>
      </c>
    </row>
    <row r="4" s="88" customFormat="1" ht="15">
      <c r="A4" s="89" t="s">
        <v>244</v>
      </c>
    </row>
    <row r="5" s="90" customFormat="1" ht="12">
      <c r="A5" s="90" t="s">
        <v>229</v>
      </c>
    </row>
    <row r="6" spans="1:4" s="64" customFormat="1" ht="11.25">
      <c r="A6" s="91"/>
      <c r="B6" s="91"/>
      <c r="C6" s="91"/>
      <c r="D6" s="91"/>
    </row>
    <row r="7" spans="1:2" ht="12.75">
      <c r="A7" s="57" t="s">
        <v>235</v>
      </c>
      <c r="B7" s="16"/>
    </row>
    <row r="8" spans="1:2" ht="12.75">
      <c r="A8" s="57" t="s">
        <v>231</v>
      </c>
      <c r="B8" s="16"/>
    </row>
    <row r="9" spans="1:4" ht="12.75">
      <c r="A9" s="342" t="s">
        <v>38</v>
      </c>
      <c r="B9" s="342"/>
      <c r="C9" s="342"/>
      <c r="D9" s="342"/>
    </row>
    <row r="10" spans="1:4" ht="14.25" customHeight="1">
      <c r="A10" s="340"/>
      <c r="B10" s="340"/>
      <c r="C10" s="340"/>
      <c r="D10" s="340"/>
    </row>
    <row r="11" spans="1:4" ht="12.75">
      <c r="A11" s="23" t="s">
        <v>854</v>
      </c>
      <c r="B11" s="77" t="s">
        <v>855</v>
      </c>
      <c r="C11" s="9" t="s">
        <v>854</v>
      </c>
      <c r="D11" s="10" t="s">
        <v>855</v>
      </c>
    </row>
    <row r="12" spans="1:4" s="85" customFormat="1" ht="12.75">
      <c r="A12" s="94" t="s">
        <v>856</v>
      </c>
      <c r="B12" s="95"/>
      <c r="C12" s="111">
        <v>33.7</v>
      </c>
      <c r="D12" s="112"/>
    </row>
    <row r="13" spans="1:4" s="102" customFormat="1" ht="12.75">
      <c r="A13" s="99"/>
      <c r="B13" s="99" t="s">
        <v>87</v>
      </c>
      <c r="C13" s="113"/>
      <c r="D13" s="114">
        <v>3.8</v>
      </c>
    </row>
    <row r="14" spans="1:4" s="102" customFormat="1" ht="12.75">
      <c r="A14" s="99"/>
      <c r="B14" s="99" t="s">
        <v>86</v>
      </c>
      <c r="C14" s="113"/>
      <c r="D14" s="114">
        <v>8</v>
      </c>
    </row>
    <row r="15" spans="1:4" s="102" customFormat="1" ht="25.5" customHeight="1">
      <c r="A15" s="99"/>
      <c r="B15" s="99" t="s">
        <v>1026</v>
      </c>
      <c r="C15" s="113"/>
      <c r="D15" s="114">
        <v>3.1</v>
      </c>
    </row>
    <row r="16" spans="1:4" s="102" customFormat="1" ht="27" customHeight="1">
      <c r="A16" s="99"/>
      <c r="B16" s="99" t="s">
        <v>1027</v>
      </c>
      <c r="C16" s="113"/>
      <c r="D16" s="114">
        <v>3.9</v>
      </c>
    </row>
    <row r="17" spans="1:4" s="102" customFormat="1" ht="12.75">
      <c r="A17" s="99"/>
      <c r="B17" s="99" t="s">
        <v>860</v>
      </c>
      <c r="C17" s="113"/>
      <c r="D17" s="114">
        <v>4.6</v>
      </c>
    </row>
    <row r="18" spans="1:4" s="102" customFormat="1" ht="12.75">
      <c r="A18" s="99"/>
      <c r="B18" s="99" t="s">
        <v>1028</v>
      </c>
      <c r="C18" s="113"/>
      <c r="D18" s="114">
        <v>10.3</v>
      </c>
    </row>
    <row r="19" spans="1:4" s="85" customFormat="1" ht="12.75">
      <c r="A19" s="103" t="s">
        <v>1029</v>
      </c>
      <c r="B19" s="104"/>
      <c r="C19" s="115">
        <v>19.7</v>
      </c>
      <c r="D19" s="116"/>
    </row>
    <row r="20" spans="1:4" s="102" customFormat="1" ht="12.75">
      <c r="A20" s="99"/>
      <c r="B20" s="99" t="s">
        <v>920</v>
      </c>
      <c r="C20" s="113"/>
      <c r="D20" s="114">
        <v>4.6</v>
      </c>
    </row>
    <row r="21" spans="1:4" s="102" customFormat="1" ht="12.75">
      <c r="A21" s="99"/>
      <c r="B21" s="99" t="s">
        <v>923</v>
      </c>
      <c r="C21" s="113"/>
      <c r="D21" s="114">
        <v>8</v>
      </c>
    </row>
    <row r="22" spans="1:4" s="102" customFormat="1" ht="12.75">
      <c r="A22" s="99"/>
      <c r="B22" s="99" t="s">
        <v>863</v>
      </c>
      <c r="C22" s="113"/>
      <c r="D22" s="114">
        <v>0.6</v>
      </c>
    </row>
    <row r="23" spans="1:4" s="102" customFormat="1" ht="12.75">
      <c r="A23" s="99"/>
      <c r="B23" s="99" t="s">
        <v>865</v>
      </c>
      <c r="C23" s="113"/>
      <c r="D23" s="114">
        <v>1</v>
      </c>
    </row>
    <row r="24" spans="1:4" s="102" customFormat="1" ht="12.75">
      <c r="A24" s="99"/>
      <c r="B24" s="99" t="s">
        <v>4</v>
      </c>
      <c r="C24" s="113"/>
      <c r="D24" s="114">
        <v>1.1</v>
      </c>
    </row>
    <row r="25" spans="1:4" s="102" customFormat="1" ht="12.75">
      <c r="A25" s="99"/>
      <c r="B25" s="99" t="s">
        <v>97</v>
      </c>
      <c r="C25" s="113"/>
      <c r="D25" s="114">
        <v>3.2</v>
      </c>
    </row>
    <row r="26" spans="1:4" s="102" customFormat="1" ht="12.75">
      <c r="A26" s="99"/>
      <c r="B26" s="99" t="s">
        <v>1030</v>
      </c>
      <c r="C26" s="113"/>
      <c r="D26" s="114">
        <v>1.2</v>
      </c>
    </row>
    <row r="27" spans="1:4" s="85" customFormat="1" ht="12.75">
      <c r="A27" s="103" t="s">
        <v>868</v>
      </c>
      <c r="B27" s="104"/>
      <c r="C27" s="115">
        <v>10.5</v>
      </c>
      <c r="D27" s="116"/>
    </row>
    <row r="28" spans="1:4" s="102" customFormat="1" ht="12.75">
      <c r="A28" s="99"/>
      <c r="B28" s="99" t="s">
        <v>1031</v>
      </c>
      <c r="C28" s="113"/>
      <c r="D28" s="114">
        <v>2.7</v>
      </c>
    </row>
    <row r="29" spans="1:4" s="102" customFormat="1" ht="12.75">
      <c r="A29" s="99"/>
      <c r="B29" s="99" t="s">
        <v>101</v>
      </c>
      <c r="C29" s="113"/>
      <c r="D29" s="114">
        <v>7.8</v>
      </c>
    </row>
    <row r="30" spans="1:4" s="85" customFormat="1" ht="25.5">
      <c r="A30" s="103" t="s">
        <v>1032</v>
      </c>
      <c r="B30" s="104"/>
      <c r="C30" s="115">
        <v>11.6</v>
      </c>
      <c r="D30" s="116"/>
    </row>
    <row r="31" spans="1:4" s="102" customFormat="1" ht="12.75">
      <c r="A31" s="99"/>
      <c r="B31" s="99" t="s">
        <v>102</v>
      </c>
      <c r="C31" s="113"/>
      <c r="D31" s="114">
        <v>4.3</v>
      </c>
    </row>
    <row r="32" spans="1:4" s="102" customFormat="1" ht="12.75">
      <c r="A32" s="99"/>
      <c r="B32" s="99" t="s">
        <v>1033</v>
      </c>
      <c r="C32" s="113"/>
      <c r="D32" s="114">
        <v>2.7</v>
      </c>
    </row>
    <row r="33" spans="1:4" s="102" customFormat="1" ht="12.75">
      <c r="A33" s="99"/>
      <c r="B33" s="99" t="s">
        <v>941</v>
      </c>
      <c r="C33" s="113"/>
      <c r="D33" s="114">
        <v>0.6</v>
      </c>
    </row>
    <row r="34" spans="1:4" s="102" customFormat="1" ht="25.5">
      <c r="A34" s="99"/>
      <c r="B34" s="99" t="s">
        <v>1084</v>
      </c>
      <c r="C34" s="113"/>
      <c r="D34" s="114">
        <v>1.7</v>
      </c>
    </row>
    <row r="35" spans="1:4" s="102" customFormat="1" ht="12.75">
      <c r="A35" s="99"/>
      <c r="B35" s="99" t="s">
        <v>1085</v>
      </c>
      <c r="C35" s="113"/>
      <c r="D35" s="114">
        <v>2.3</v>
      </c>
    </row>
    <row r="36" spans="1:4" s="85" customFormat="1" ht="12.75">
      <c r="A36" s="103" t="s">
        <v>1086</v>
      </c>
      <c r="B36" s="104"/>
      <c r="C36" s="115">
        <v>24.5</v>
      </c>
      <c r="D36" s="116"/>
    </row>
    <row r="37" spans="1:4" s="102" customFormat="1" ht="12.75">
      <c r="A37" s="99"/>
      <c r="B37" s="99" t="s">
        <v>1087</v>
      </c>
      <c r="C37" s="113"/>
      <c r="D37" s="114">
        <v>3.7</v>
      </c>
    </row>
    <row r="38" spans="1:4" s="102" customFormat="1" ht="12.75">
      <c r="A38" s="99"/>
      <c r="B38" s="99" t="s">
        <v>1092</v>
      </c>
      <c r="C38" s="113"/>
      <c r="D38" s="114">
        <v>7.4</v>
      </c>
    </row>
    <row r="39" spans="1:4" s="102" customFormat="1" ht="12.75">
      <c r="A39" s="99"/>
      <c r="B39" s="99" t="s">
        <v>1088</v>
      </c>
      <c r="C39" s="113"/>
      <c r="D39" s="114">
        <v>4.2</v>
      </c>
    </row>
    <row r="40" spans="1:4" s="102" customFormat="1" ht="12.75">
      <c r="A40" s="99"/>
      <c r="B40" s="99" t="s">
        <v>1089</v>
      </c>
      <c r="C40" s="113"/>
      <c r="D40" s="114">
        <v>4.4</v>
      </c>
    </row>
    <row r="41" spans="1:4" s="102" customFormat="1" ht="12.75">
      <c r="A41" s="99"/>
      <c r="B41" s="99" t="s">
        <v>1090</v>
      </c>
      <c r="C41" s="113"/>
      <c r="D41" s="114">
        <v>3.8</v>
      </c>
    </row>
    <row r="42" spans="1:4" s="102" customFormat="1" ht="12.75">
      <c r="A42" s="99"/>
      <c r="B42" s="99" t="s">
        <v>1091</v>
      </c>
      <c r="C42" s="113"/>
      <c r="D42" s="114">
        <v>1</v>
      </c>
    </row>
    <row r="43" spans="1:4" s="85" customFormat="1" ht="12.75">
      <c r="A43" s="107" t="s">
        <v>892</v>
      </c>
      <c r="B43" s="108"/>
      <c r="C43" s="117">
        <v>100</v>
      </c>
      <c r="D43" s="118">
        <v>100</v>
      </c>
    </row>
    <row r="45" spans="1:4" ht="12.75">
      <c r="A45" s="343" t="s">
        <v>1214</v>
      </c>
      <c r="B45" s="343"/>
      <c r="C45" s="343"/>
      <c r="D45" s="343"/>
    </row>
  </sheetData>
  <mergeCells count="3">
    <mergeCell ref="A10:D10"/>
    <mergeCell ref="A9:D9"/>
    <mergeCell ref="A45:D4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4"/>
  </sheetPr>
  <dimension ref="A1:D47"/>
  <sheetViews>
    <sheetView showGridLines="0" workbookViewId="0" topLeftCell="A1">
      <selection activeCell="A1" sqref="A1"/>
    </sheetView>
  </sheetViews>
  <sheetFormatPr defaultColWidth="9.140625" defaultRowHeight="12.75"/>
  <cols>
    <col min="1" max="1" width="24.8515625" style="8" customWidth="1"/>
    <col min="2" max="2" width="28.421875" style="8" customWidth="1"/>
    <col min="3" max="3" width="9.421875" style="13" customWidth="1"/>
    <col min="4" max="4" width="10.8515625" style="0" customWidth="1"/>
  </cols>
  <sheetData>
    <row r="1" spans="1:4" s="88" customFormat="1" ht="43.5" customHeight="1">
      <c r="A1" s="86" t="s">
        <v>1023</v>
      </c>
      <c r="B1" s="87"/>
      <c r="C1" s="87"/>
      <c r="D1" s="87"/>
    </row>
    <row r="2" s="2" customFormat="1" ht="15.75">
      <c r="A2" s="2" t="s">
        <v>883</v>
      </c>
    </row>
    <row r="3" s="62" customFormat="1" ht="11.25">
      <c r="A3" s="62" t="s">
        <v>794</v>
      </c>
    </row>
    <row r="4" s="88" customFormat="1" ht="15">
      <c r="A4" s="89" t="s">
        <v>244</v>
      </c>
    </row>
    <row r="5" s="90" customFormat="1" ht="12">
      <c r="A5" s="90" t="s">
        <v>229</v>
      </c>
    </row>
    <row r="6" spans="1:4" s="64" customFormat="1" ht="11.25">
      <c r="A6" s="91"/>
      <c r="B6" s="91"/>
      <c r="C6" s="91"/>
      <c r="D6" s="91"/>
    </row>
    <row r="7" spans="1:4" s="243" customFormat="1" ht="62.25" customHeight="1">
      <c r="A7" s="344" t="s">
        <v>237</v>
      </c>
      <c r="B7" s="345"/>
      <c r="C7" s="345"/>
      <c r="D7" s="345"/>
    </row>
    <row r="8" ht="12.75">
      <c r="A8" s="119" t="s">
        <v>236</v>
      </c>
    </row>
    <row r="9" spans="1:4" ht="12.75">
      <c r="A9" s="228" t="s">
        <v>233</v>
      </c>
      <c r="B9" s="120"/>
      <c r="C9" s="121"/>
      <c r="D9" s="102"/>
    </row>
    <row r="10" spans="1:4" ht="15" customHeight="1">
      <c r="A10" s="342" t="s">
        <v>37</v>
      </c>
      <c r="B10" s="342"/>
      <c r="C10" s="342"/>
      <c r="D10" s="342"/>
    </row>
    <row r="11" spans="1:4" ht="12.75">
      <c r="A11" s="23" t="s">
        <v>854</v>
      </c>
      <c r="B11" s="77" t="s">
        <v>855</v>
      </c>
      <c r="C11" s="9" t="s">
        <v>854</v>
      </c>
      <c r="D11" s="10" t="s">
        <v>855</v>
      </c>
    </row>
    <row r="12" spans="1:4" s="12" customFormat="1" ht="12.75">
      <c r="A12" s="94" t="s">
        <v>856</v>
      </c>
      <c r="B12" s="95"/>
      <c r="C12" s="111">
        <v>32.1</v>
      </c>
      <c r="D12" s="112"/>
    </row>
    <row r="13" spans="1:4" ht="12.75">
      <c r="A13" s="99"/>
      <c r="B13" s="99" t="s">
        <v>87</v>
      </c>
      <c r="C13" s="113"/>
      <c r="D13" s="114">
        <v>4.1</v>
      </c>
    </row>
    <row r="14" spans="1:4" ht="12.75">
      <c r="A14" s="99"/>
      <c r="B14" s="99" t="s">
        <v>86</v>
      </c>
      <c r="C14" s="113"/>
      <c r="D14" s="114">
        <v>7.5</v>
      </c>
    </row>
    <row r="15" spans="1:4" ht="25.5" customHeight="1">
      <c r="A15" s="99"/>
      <c r="B15" s="99" t="s">
        <v>1026</v>
      </c>
      <c r="C15" s="113"/>
      <c r="D15" s="114">
        <v>1.9</v>
      </c>
    </row>
    <row r="16" spans="1:4" ht="25.5">
      <c r="A16" s="99"/>
      <c r="B16" s="99" t="s">
        <v>1027</v>
      </c>
      <c r="C16" s="113"/>
      <c r="D16" s="114">
        <v>4</v>
      </c>
    </row>
    <row r="17" spans="1:4" ht="12.75">
      <c r="A17" s="99"/>
      <c r="B17" s="99" t="s">
        <v>860</v>
      </c>
      <c r="C17" s="113"/>
      <c r="D17" s="114">
        <v>4.2</v>
      </c>
    </row>
    <row r="18" spans="1:4" ht="12.75">
      <c r="A18" s="99"/>
      <c r="B18" s="99" t="s">
        <v>1028</v>
      </c>
      <c r="C18" s="113"/>
      <c r="D18" s="114">
        <v>10.4</v>
      </c>
    </row>
    <row r="19" spans="1:4" s="3" customFormat="1" ht="12.75">
      <c r="A19" s="103" t="s">
        <v>1029</v>
      </c>
      <c r="B19" s="104"/>
      <c r="C19" s="115">
        <v>19</v>
      </c>
      <c r="D19" s="116"/>
    </row>
    <row r="20" spans="1:4" ht="12.75">
      <c r="A20" s="99"/>
      <c r="B20" s="99" t="s">
        <v>920</v>
      </c>
      <c r="C20" s="113"/>
      <c r="D20" s="114">
        <v>4.5</v>
      </c>
    </row>
    <row r="21" spans="1:4" ht="12.75">
      <c r="A21" s="99"/>
      <c r="B21" s="99" t="s">
        <v>923</v>
      </c>
      <c r="C21" s="113"/>
      <c r="D21" s="114">
        <v>7.5</v>
      </c>
    </row>
    <row r="22" spans="1:4" ht="12.75">
      <c r="A22" s="99"/>
      <c r="B22" s="99" t="s">
        <v>863</v>
      </c>
      <c r="C22" s="113"/>
      <c r="D22" s="114">
        <v>0.6</v>
      </c>
    </row>
    <row r="23" spans="1:4" ht="12.75">
      <c r="A23" s="99"/>
      <c r="B23" s="99" t="s">
        <v>865</v>
      </c>
      <c r="C23" s="113"/>
      <c r="D23" s="114">
        <v>0.9</v>
      </c>
    </row>
    <row r="24" spans="1:4" ht="12.75">
      <c r="A24" s="99"/>
      <c r="B24" s="99" t="s">
        <v>4</v>
      </c>
      <c r="C24" s="113"/>
      <c r="D24" s="114">
        <v>1.1</v>
      </c>
    </row>
    <row r="25" spans="1:4" ht="12.75">
      <c r="A25" s="99"/>
      <c r="B25" s="99" t="s">
        <v>97</v>
      </c>
      <c r="C25" s="113"/>
      <c r="D25" s="114">
        <v>3.3</v>
      </c>
    </row>
    <row r="26" spans="1:4" ht="12.75">
      <c r="A26" s="99"/>
      <c r="B26" s="99" t="s">
        <v>1030</v>
      </c>
      <c r="C26" s="113"/>
      <c r="D26" s="114">
        <v>1.1</v>
      </c>
    </row>
    <row r="27" spans="1:4" s="3" customFormat="1" ht="12.75">
      <c r="A27" s="103" t="s">
        <v>868</v>
      </c>
      <c r="B27" s="104"/>
      <c r="C27" s="115">
        <v>10.7</v>
      </c>
      <c r="D27" s="116"/>
    </row>
    <row r="28" spans="1:4" ht="12.75">
      <c r="A28" s="99"/>
      <c r="B28" s="99" t="s">
        <v>1031</v>
      </c>
      <c r="C28" s="113"/>
      <c r="D28" s="114">
        <v>2.9</v>
      </c>
    </row>
    <row r="29" spans="1:4" ht="12.75">
      <c r="A29" s="99"/>
      <c r="B29" s="99" t="s">
        <v>101</v>
      </c>
      <c r="C29" s="113"/>
      <c r="D29" s="114">
        <v>7.8</v>
      </c>
    </row>
    <row r="30" spans="1:4" s="3" customFormat="1" ht="25.5">
      <c r="A30" s="103" t="s">
        <v>1032</v>
      </c>
      <c r="B30" s="104"/>
      <c r="C30" s="115">
        <v>13.2</v>
      </c>
      <c r="D30" s="116"/>
    </row>
    <row r="31" spans="1:4" ht="12.75">
      <c r="A31" s="99"/>
      <c r="B31" s="99" t="s">
        <v>102</v>
      </c>
      <c r="C31" s="113"/>
      <c r="D31" s="114">
        <v>4.2</v>
      </c>
    </row>
    <row r="32" spans="1:4" ht="12.75">
      <c r="A32" s="99"/>
      <c r="B32" s="99" t="s">
        <v>1177</v>
      </c>
      <c r="C32" s="113"/>
      <c r="D32" s="114">
        <v>4.5</v>
      </c>
    </row>
    <row r="33" spans="1:4" ht="12.75">
      <c r="A33" s="99"/>
      <c r="B33" s="99" t="s">
        <v>941</v>
      </c>
      <c r="C33" s="113"/>
      <c r="D33" s="114">
        <v>0.5</v>
      </c>
    </row>
    <row r="34" spans="1:4" ht="25.5">
      <c r="A34" s="99"/>
      <c r="B34" s="99" t="s">
        <v>1084</v>
      </c>
      <c r="C34" s="113"/>
      <c r="D34" s="114">
        <v>1.8</v>
      </c>
    </row>
    <row r="35" spans="1:4" ht="12.75">
      <c r="A35" s="99"/>
      <c r="B35" s="99" t="s">
        <v>1085</v>
      </c>
      <c r="C35" s="113"/>
      <c r="D35" s="114">
        <v>2.2</v>
      </c>
    </row>
    <row r="36" spans="1:4" s="3" customFormat="1" ht="12.75">
      <c r="A36" s="103" t="s">
        <v>1086</v>
      </c>
      <c r="B36" s="104"/>
      <c r="C36" s="115">
        <v>25</v>
      </c>
      <c r="D36" s="116"/>
    </row>
    <row r="37" spans="1:4" ht="12.75">
      <c r="A37" s="99"/>
      <c r="B37" s="99" t="s">
        <v>1087</v>
      </c>
      <c r="C37" s="113"/>
      <c r="D37" s="114">
        <v>4.4</v>
      </c>
    </row>
    <row r="38" spans="1:4" ht="12.75">
      <c r="A38" s="99"/>
      <c r="B38" s="99" t="s">
        <v>1092</v>
      </c>
      <c r="C38" s="113"/>
      <c r="D38" s="114">
        <v>6.9</v>
      </c>
    </row>
    <row r="39" spans="1:4" ht="12.75">
      <c r="A39" s="99"/>
      <c r="B39" s="99" t="s">
        <v>1088</v>
      </c>
      <c r="C39" s="113"/>
      <c r="D39" s="114">
        <v>3.9</v>
      </c>
    </row>
    <row r="40" spans="1:4" ht="12.75">
      <c r="A40" s="99"/>
      <c r="B40" s="99" t="s">
        <v>1089</v>
      </c>
      <c r="C40" s="113"/>
      <c r="D40" s="114">
        <v>4.1</v>
      </c>
    </row>
    <row r="41" spans="1:4" ht="12.75">
      <c r="A41" s="99"/>
      <c r="B41" s="99" t="s">
        <v>1090</v>
      </c>
      <c r="C41" s="113"/>
      <c r="D41" s="114">
        <v>4.7</v>
      </c>
    </row>
    <row r="42" spans="1:4" ht="12.75">
      <c r="A42" s="99"/>
      <c r="B42" s="99" t="s">
        <v>1091</v>
      </c>
      <c r="C42" s="113"/>
      <c r="D42" s="114">
        <v>1</v>
      </c>
    </row>
    <row r="43" spans="1:4" s="3" customFormat="1" ht="12.75">
      <c r="A43" s="107" t="s">
        <v>892</v>
      </c>
      <c r="B43" s="108"/>
      <c r="C43" s="117">
        <v>100</v>
      </c>
      <c r="D43" s="118">
        <v>100</v>
      </c>
    </row>
    <row r="44" spans="1:4" s="3" customFormat="1" ht="12.75">
      <c r="A44" s="83"/>
      <c r="B44" s="83"/>
      <c r="C44" s="124"/>
      <c r="D44" s="124"/>
    </row>
    <row r="45" spans="1:4" ht="12.75">
      <c r="A45" s="123" t="s">
        <v>889</v>
      </c>
      <c r="B45" s="98"/>
      <c r="C45" s="122"/>
      <c r="D45" s="102"/>
    </row>
    <row r="47" s="88" customFormat="1" ht="15">
      <c r="A47" s="92" t="s">
        <v>1214</v>
      </c>
    </row>
  </sheetData>
  <mergeCells count="2">
    <mergeCell ref="A7:D7"/>
    <mergeCell ref="A10:D10"/>
  </mergeCells>
  <printOptions/>
  <pageMargins left="0.75" right="0.75" top="0.52" bottom="0.48"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44"/>
  </sheetPr>
  <dimension ref="A1:E50"/>
  <sheetViews>
    <sheetView showGridLines="0" workbookViewId="0" topLeftCell="A1">
      <selection activeCell="A1" sqref="A1"/>
    </sheetView>
  </sheetViews>
  <sheetFormatPr defaultColWidth="9.140625" defaultRowHeight="12.75"/>
  <cols>
    <col min="1" max="1" width="24.7109375" style="8" customWidth="1"/>
    <col min="2" max="2" width="28.421875" style="8" customWidth="1"/>
    <col min="3" max="3" width="9.140625" style="13" customWidth="1"/>
    <col min="4" max="4" width="10.8515625" style="0" customWidth="1"/>
  </cols>
  <sheetData>
    <row r="1" spans="1:5" s="88" customFormat="1" ht="43.5" customHeight="1">
      <c r="A1" s="86" t="s">
        <v>1023</v>
      </c>
      <c r="B1" s="87"/>
      <c r="C1" s="87"/>
      <c r="D1" s="87"/>
      <c r="E1" s="87"/>
    </row>
    <row r="2" s="2" customFormat="1" ht="15.75">
      <c r="A2" s="2" t="s">
        <v>883</v>
      </c>
    </row>
    <row r="3" s="62" customFormat="1" ht="11.25">
      <c r="A3" s="62" t="s">
        <v>794</v>
      </c>
    </row>
    <row r="4" s="88" customFormat="1" ht="15">
      <c r="A4" s="89" t="s">
        <v>244</v>
      </c>
    </row>
    <row r="5" s="90" customFormat="1" ht="12">
      <c r="A5" s="90" t="s">
        <v>229</v>
      </c>
    </row>
    <row r="6" spans="1:5" s="64" customFormat="1" ht="11.25">
      <c r="A6" s="91"/>
      <c r="B6" s="91"/>
      <c r="C6" s="91"/>
      <c r="D6" s="91"/>
      <c r="E6" s="91"/>
    </row>
    <row r="7" spans="1:5" s="8" customFormat="1" ht="36.75" customHeight="1">
      <c r="A7" s="347" t="s">
        <v>887</v>
      </c>
      <c r="B7" s="347"/>
      <c r="C7" s="347"/>
      <c r="D7" s="347"/>
      <c r="E7" s="347"/>
    </row>
    <row r="8" spans="1:4" s="8" customFormat="1" ht="12.75">
      <c r="A8" s="224"/>
      <c r="B8" s="224"/>
      <c r="C8" s="224"/>
      <c r="D8" s="224"/>
    </row>
    <row r="9" spans="1:5" s="8" customFormat="1" ht="12.75">
      <c r="A9" s="346" t="s">
        <v>1078</v>
      </c>
      <c r="B9" s="346"/>
      <c r="C9" s="346"/>
      <c r="D9" s="346"/>
      <c r="E9" s="228"/>
    </row>
    <row r="10" spans="1:5" s="8" customFormat="1" ht="45.75" customHeight="1">
      <c r="A10" s="348" t="s">
        <v>888</v>
      </c>
      <c r="B10" s="348"/>
      <c r="C10" s="348"/>
      <c r="D10" s="348"/>
      <c r="E10" s="348"/>
    </row>
    <row r="11" spans="1:4" ht="14.25" customHeight="1">
      <c r="A11" s="222"/>
      <c r="B11" s="222"/>
      <c r="C11" s="222"/>
      <c r="D11" s="222"/>
    </row>
    <row r="12" ht="12.75">
      <c r="A12" s="57" t="s">
        <v>800</v>
      </c>
    </row>
    <row r="13" spans="1:4" ht="12.75">
      <c r="A13" s="342" t="s">
        <v>36</v>
      </c>
      <c r="B13" s="342"/>
      <c r="C13" s="342"/>
      <c r="D13" s="342"/>
    </row>
    <row r="14" spans="1:5" ht="12.75">
      <c r="A14" s="23" t="s">
        <v>854</v>
      </c>
      <c r="B14" s="77" t="s">
        <v>855</v>
      </c>
      <c r="C14" s="9" t="s">
        <v>854</v>
      </c>
      <c r="D14" s="10" t="s">
        <v>855</v>
      </c>
      <c r="E14" s="11"/>
    </row>
    <row r="15" spans="1:4" s="85" customFormat="1" ht="12.75">
      <c r="A15" s="94" t="s">
        <v>856</v>
      </c>
      <c r="B15" s="95"/>
      <c r="C15" s="111">
        <v>32.1</v>
      </c>
      <c r="D15" s="112"/>
    </row>
    <row r="16" spans="1:4" s="102" customFormat="1" ht="12.75">
      <c r="A16" s="99"/>
      <c r="B16" s="99" t="s">
        <v>87</v>
      </c>
      <c r="C16" s="113"/>
      <c r="D16" s="114">
        <v>4</v>
      </c>
    </row>
    <row r="17" spans="1:4" s="102" customFormat="1" ht="12.75">
      <c r="A17" s="99"/>
      <c r="B17" s="99" t="s">
        <v>86</v>
      </c>
      <c r="C17" s="113"/>
      <c r="D17" s="114">
        <v>7.1</v>
      </c>
    </row>
    <row r="18" spans="1:4" s="102" customFormat="1" ht="24.75" customHeight="1">
      <c r="A18" s="99"/>
      <c r="B18" s="99" t="s">
        <v>1026</v>
      </c>
      <c r="C18" s="113"/>
      <c r="D18" s="114">
        <v>1.9</v>
      </c>
    </row>
    <row r="19" spans="1:4" s="102" customFormat="1" ht="25.5">
      <c r="A19" s="99"/>
      <c r="B19" s="99" t="s">
        <v>1027</v>
      </c>
      <c r="C19" s="113"/>
      <c r="D19" s="114">
        <v>4</v>
      </c>
    </row>
    <row r="20" spans="1:4" s="102" customFormat="1" ht="12.75">
      <c r="A20" s="99"/>
      <c r="B20" s="99" t="s">
        <v>860</v>
      </c>
      <c r="C20" s="113"/>
      <c r="D20" s="114">
        <v>4.1</v>
      </c>
    </row>
    <row r="21" spans="1:4" s="102" customFormat="1" ht="12.75">
      <c r="A21" s="99"/>
      <c r="B21" s="99" t="s">
        <v>1028</v>
      </c>
      <c r="C21" s="113"/>
      <c r="D21" s="114">
        <v>11</v>
      </c>
    </row>
    <row r="22" spans="1:4" s="85" customFormat="1" ht="12.75">
      <c r="A22" s="103" t="s">
        <v>1029</v>
      </c>
      <c r="B22" s="104"/>
      <c r="C22" s="115">
        <v>16.9</v>
      </c>
      <c r="D22" s="116"/>
    </row>
    <row r="23" spans="1:4" s="102" customFormat="1" ht="12.75">
      <c r="A23" s="99"/>
      <c r="B23" s="99" t="s">
        <v>920</v>
      </c>
      <c r="C23" s="113"/>
      <c r="D23" s="114">
        <v>4.1</v>
      </c>
    </row>
    <row r="24" spans="1:4" s="102" customFormat="1" ht="12.75">
      <c r="A24" s="99"/>
      <c r="B24" s="99" t="s">
        <v>923</v>
      </c>
      <c r="C24" s="113"/>
      <c r="D24" s="114">
        <v>6.5</v>
      </c>
    </row>
    <row r="25" spans="1:4" s="102" customFormat="1" ht="12.75">
      <c r="A25" s="99"/>
      <c r="B25" s="99" t="s">
        <v>863</v>
      </c>
      <c r="C25" s="113"/>
      <c r="D25" s="114">
        <v>0.6</v>
      </c>
    </row>
    <row r="26" spans="1:4" s="102" customFormat="1" ht="12.75">
      <c r="A26" s="99"/>
      <c r="B26" s="99" t="s">
        <v>865</v>
      </c>
      <c r="C26" s="113"/>
      <c r="D26" s="114">
        <v>1</v>
      </c>
    </row>
    <row r="27" spans="1:4" s="102" customFormat="1" ht="12.75">
      <c r="A27" s="99"/>
      <c r="B27" s="99" t="s">
        <v>4</v>
      </c>
      <c r="C27" s="113"/>
      <c r="D27" s="114">
        <v>1</v>
      </c>
    </row>
    <row r="28" spans="1:4" s="102" customFormat="1" ht="12.75">
      <c r="A28" s="99"/>
      <c r="B28" s="99" t="s">
        <v>97</v>
      </c>
      <c r="C28" s="113"/>
      <c r="D28" s="114">
        <v>2.7</v>
      </c>
    </row>
    <row r="29" spans="1:4" s="102" customFormat="1" ht="12.75">
      <c r="A29" s="99"/>
      <c r="B29" s="99" t="s">
        <v>1030</v>
      </c>
      <c r="C29" s="113"/>
      <c r="D29" s="114">
        <v>1</v>
      </c>
    </row>
    <row r="30" spans="1:4" s="85" customFormat="1" ht="12.75">
      <c r="A30" s="103" t="s">
        <v>868</v>
      </c>
      <c r="B30" s="104"/>
      <c r="C30" s="115">
        <v>12.6</v>
      </c>
      <c r="D30" s="116"/>
    </row>
    <row r="31" spans="1:4" s="102" customFormat="1" ht="12.75">
      <c r="A31" s="99"/>
      <c r="B31" s="99" t="s">
        <v>1031</v>
      </c>
      <c r="C31" s="113"/>
      <c r="D31" s="114">
        <v>3.6</v>
      </c>
    </row>
    <row r="32" spans="1:4" s="102" customFormat="1" ht="12.75">
      <c r="A32" s="99"/>
      <c r="B32" s="99" t="s">
        <v>101</v>
      </c>
      <c r="C32" s="113"/>
      <c r="D32" s="114">
        <v>9</v>
      </c>
    </row>
    <row r="33" spans="1:4" s="85" customFormat="1" ht="25.5">
      <c r="A33" s="103" t="s">
        <v>1032</v>
      </c>
      <c r="B33" s="104"/>
      <c r="C33" s="115">
        <v>14.5</v>
      </c>
      <c r="D33" s="116"/>
    </row>
    <row r="34" spans="1:4" s="102" customFormat="1" ht="12.75">
      <c r="A34" s="99"/>
      <c r="B34" s="99" t="s">
        <v>102</v>
      </c>
      <c r="C34" s="113"/>
      <c r="D34" s="114">
        <v>4.6</v>
      </c>
    </row>
    <row r="35" spans="1:4" s="102" customFormat="1" ht="12.75">
      <c r="A35" s="99"/>
      <c r="B35" s="99" t="s">
        <v>1177</v>
      </c>
      <c r="C35" s="113"/>
      <c r="D35" s="114">
        <v>3.6</v>
      </c>
    </row>
    <row r="36" spans="1:4" s="102" customFormat="1" ht="15" customHeight="1">
      <c r="A36" s="99"/>
      <c r="B36" s="99" t="s">
        <v>5</v>
      </c>
      <c r="C36" s="113"/>
      <c r="D36" s="101">
        <v>2.2</v>
      </c>
    </row>
    <row r="37" spans="1:4" s="102" customFormat="1" ht="25.5">
      <c r="A37" s="99"/>
      <c r="B37" s="99" t="s">
        <v>1084</v>
      </c>
      <c r="C37" s="113"/>
      <c r="D37" s="114">
        <v>2.1</v>
      </c>
    </row>
    <row r="38" spans="1:4" s="102" customFormat="1" ht="12.75">
      <c r="A38" s="99"/>
      <c r="B38" s="99" t="s">
        <v>1085</v>
      </c>
      <c r="C38" s="113"/>
      <c r="D38" s="114">
        <v>2</v>
      </c>
    </row>
    <row r="39" spans="1:4" s="85" customFormat="1" ht="12.75">
      <c r="A39" s="103" t="s">
        <v>1086</v>
      </c>
      <c r="B39" s="104"/>
      <c r="C39" s="115">
        <v>23.9</v>
      </c>
      <c r="D39" s="116"/>
    </row>
    <row r="40" spans="1:4" s="102" customFormat="1" ht="12.75">
      <c r="A40" s="99"/>
      <c r="B40" s="99" t="s">
        <v>1087</v>
      </c>
      <c r="C40" s="113"/>
      <c r="D40" s="114">
        <v>3.1</v>
      </c>
    </row>
    <row r="41" spans="1:4" s="102" customFormat="1" ht="12.75">
      <c r="A41" s="99"/>
      <c r="B41" s="99" t="s">
        <v>1092</v>
      </c>
      <c r="C41" s="113"/>
      <c r="D41" s="114">
        <v>7.4</v>
      </c>
    </row>
    <row r="42" spans="1:4" s="102" customFormat="1" ht="12.75">
      <c r="A42" s="99"/>
      <c r="B42" s="99" t="s">
        <v>1088</v>
      </c>
      <c r="C42" s="113"/>
      <c r="D42" s="114">
        <v>3.9</v>
      </c>
    </row>
    <row r="43" spans="1:4" s="102" customFormat="1" ht="12.75">
      <c r="A43" s="99"/>
      <c r="B43" s="99" t="s">
        <v>1089</v>
      </c>
      <c r="C43" s="113"/>
      <c r="D43" s="114">
        <v>3.8</v>
      </c>
    </row>
    <row r="44" spans="1:4" s="102" customFormat="1" ht="12.75">
      <c r="A44" s="99"/>
      <c r="B44" s="99" t="s">
        <v>1090</v>
      </c>
      <c r="C44" s="113"/>
      <c r="D44" s="114">
        <v>4.4</v>
      </c>
    </row>
    <row r="45" spans="1:4" s="102" customFormat="1" ht="12.75">
      <c r="A45" s="99"/>
      <c r="B45" s="99" t="s">
        <v>1091</v>
      </c>
      <c r="C45" s="113"/>
      <c r="D45" s="114">
        <v>1.3</v>
      </c>
    </row>
    <row r="46" spans="1:4" s="85" customFormat="1" ht="12.75">
      <c r="A46" s="107" t="s">
        <v>892</v>
      </c>
      <c r="B46" s="108"/>
      <c r="C46" s="117">
        <v>100</v>
      </c>
      <c r="D46" s="118">
        <v>100</v>
      </c>
    </row>
    <row r="48" ht="12.75">
      <c r="A48" s="60" t="s">
        <v>885</v>
      </c>
    </row>
    <row r="49" ht="12.75">
      <c r="A49" s="16" t="s">
        <v>886</v>
      </c>
    </row>
    <row r="50" s="88" customFormat="1" ht="15">
      <c r="A50" s="92" t="s">
        <v>1214</v>
      </c>
    </row>
  </sheetData>
  <mergeCells count="4">
    <mergeCell ref="A13:D13"/>
    <mergeCell ref="A9:D9"/>
    <mergeCell ref="A7:E7"/>
    <mergeCell ref="A10:E10"/>
  </mergeCells>
  <printOptions/>
  <pageMargins left="0.59" right="0.6" top="0.21" bottom="0.18" header="0.5" footer="0.18"/>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44"/>
  </sheetPr>
  <dimension ref="A1:E49"/>
  <sheetViews>
    <sheetView showGridLines="0" workbookViewId="0" topLeftCell="A1">
      <selection activeCell="A1" sqref="A1"/>
    </sheetView>
  </sheetViews>
  <sheetFormatPr defaultColWidth="9.140625" defaultRowHeight="12.75"/>
  <cols>
    <col min="1" max="1" width="24.7109375" style="8" customWidth="1"/>
    <col min="2" max="2" width="28.421875" style="8" customWidth="1"/>
    <col min="3" max="3" width="9.421875" style="13" customWidth="1"/>
    <col min="4" max="4" width="10.8515625" style="0" customWidth="1"/>
  </cols>
  <sheetData>
    <row r="1" spans="1:5" s="88" customFormat="1" ht="43.5" customHeight="1">
      <c r="A1" s="86" t="s">
        <v>1023</v>
      </c>
      <c r="B1" s="87"/>
      <c r="C1" s="87"/>
      <c r="D1" s="87"/>
      <c r="E1" s="87"/>
    </row>
    <row r="2" s="2" customFormat="1" ht="15.75">
      <c r="A2" s="2" t="s">
        <v>883</v>
      </c>
    </row>
    <row r="3" s="62" customFormat="1" ht="11.25">
      <c r="A3" s="62" t="s">
        <v>794</v>
      </c>
    </row>
    <row r="4" s="88" customFormat="1" ht="15">
      <c r="A4" s="89" t="s">
        <v>244</v>
      </c>
    </row>
    <row r="5" s="90" customFormat="1" ht="12">
      <c r="A5" s="90" t="s">
        <v>229</v>
      </c>
    </row>
    <row r="6" spans="1:5" s="64" customFormat="1" ht="11.25">
      <c r="A6" s="91"/>
      <c r="B6" s="91"/>
      <c r="C6" s="91"/>
      <c r="D6" s="91"/>
      <c r="E6" s="91"/>
    </row>
    <row r="7" spans="1:5" ht="16.5" customHeight="1">
      <c r="A7" s="347" t="s">
        <v>801</v>
      </c>
      <c r="B7" s="347"/>
      <c r="C7" s="347"/>
      <c r="D7" s="347"/>
      <c r="E7" s="347"/>
    </row>
    <row r="8" spans="1:5" ht="12.75">
      <c r="A8" s="254"/>
      <c r="B8" s="254"/>
      <c r="C8" s="254"/>
      <c r="D8" s="254"/>
      <c r="E8" s="254"/>
    </row>
    <row r="9" spans="1:3" ht="12.75">
      <c r="A9" s="57" t="s">
        <v>53</v>
      </c>
      <c r="B9" s="16"/>
      <c r="C9" s="56"/>
    </row>
    <row r="10" spans="1:4" ht="12.75">
      <c r="A10" s="342" t="s">
        <v>35</v>
      </c>
      <c r="B10" s="342"/>
      <c r="C10" s="342"/>
      <c r="D10" s="342"/>
    </row>
    <row r="11" spans="1:5" ht="12.75">
      <c r="A11" s="23" t="s">
        <v>854</v>
      </c>
      <c r="B11" s="77" t="s">
        <v>855</v>
      </c>
      <c r="C11" s="9" t="s">
        <v>854</v>
      </c>
      <c r="D11" s="10" t="s">
        <v>855</v>
      </c>
      <c r="E11" s="11"/>
    </row>
    <row r="12" spans="1:4" s="85" customFormat="1" ht="12.75">
      <c r="A12" s="94" t="s">
        <v>856</v>
      </c>
      <c r="B12" s="95"/>
      <c r="C12" s="111">
        <v>31.3</v>
      </c>
      <c r="D12" s="112"/>
    </row>
    <row r="13" spans="1:4" s="102" customFormat="1" ht="12.75">
      <c r="A13" s="99"/>
      <c r="B13" s="99" t="s">
        <v>87</v>
      </c>
      <c r="C13" s="113"/>
      <c r="D13" s="114">
        <v>4.1</v>
      </c>
    </row>
    <row r="14" spans="1:4" s="102" customFormat="1" ht="12.75">
      <c r="A14" s="99"/>
      <c r="B14" s="99" t="s">
        <v>86</v>
      </c>
      <c r="C14" s="113"/>
      <c r="D14" s="114">
        <v>6</v>
      </c>
    </row>
    <row r="15" spans="1:4" s="102" customFormat="1" ht="25.5" customHeight="1">
      <c r="A15" s="99"/>
      <c r="B15" s="99" t="s">
        <v>1026</v>
      </c>
      <c r="C15" s="113"/>
      <c r="D15" s="114">
        <v>2.7</v>
      </c>
    </row>
    <row r="16" spans="1:4" s="102" customFormat="1" ht="25.5">
      <c r="A16" s="99"/>
      <c r="B16" s="99" t="s">
        <v>1027</v>
      </c>
      <c r="C16" s="113"/>
      <c r="D16" s="114">
        <v>4.3</v>
      </c>
    </row>
    <row r="17" spans="1:4" s="102" customFormat="1" ht="12.75">
      <c r="A17" s="99"/>
      <c r="B17" s="99" t="s">
        <v>860</v>
      </c>
      <c r="C17" s="113"/>
      <c r="D17" s="114">
        <v>3.3</v>
      </c>
    </row>
    <row r="18" spans="1:4" s="102" customFormat="1" ht="12.75">
      <c r="A18" s="99"/>
      <c r="B18" s="99" t="s">
        <v>190</v>
      </c>
      <c r="C18" s="113"/>
      <c r="D18" s="114">
        <v>10.9</v>
      </c>
    </row>
    <row r="19" spans="1:4" s="85" customFormat="1" ht="12.75">
      <c r="A19" s="103" t="s">
        <v>1029</v>
      </c>
      <c r="B19" s="104"/>
      <c r="C19" s="115">
        <v>14.1</v>
      </c>
      <c r="D19" s="116"/>
    </row>
    <row r="20" spans="1:4" s="102" customFormat="1" ht="12.75">
      <c r="A20" s="99"/>
      <c r="B20" s="99" t="s">
        <v>920</v>
      </c>
      <c r="C20" s="113"/>
      <c r="D20" s="114">
        <v>3.6</v>
      </c>
    </row>
    <row r="21" spans="1:4" s="102" customFormat="1" ht="12.75">
      <c r="A21" s="99"/>
      <c r="B21" s="99" t="s">
        <v>923</v>
      </c>
      <c r="C21" s="113"/>
      <c r="D21" s="114">
        <v>5</v>
      </c>
    </row>
    <row r="22" spans="1:4" s="102" customFormat="1" ht="12.75">
      <c r="A22" s="99"/>
      <c r="B22" s="99" t="s">
        <v>863</v>
      </c>
      <c r="C22" s="113"/>
      <c r="D22" s="114">
        <v>0.6</v>
      </c>
    </row>
    <row r="23" spans="1:4" s="102" customFormat="1" ht="12.75">
      <c r="A23" s="99"/>
      <c r="B23" s="99" t="s">
        <v>865</v>
      </c>
      <c r="C23" s="113"/>
      <c r="D23" s="114">
        <v>0.8</v>
      </c>
    </row>
    <row r="24" spans="1:4" s="102" customFormat="1" ht="12.75">
      <c r="A24" s="99"/>
      <c r="B24" s="99" t="s">
        <v>4</v>
      </c>
      <c r="C24" s="113"/>
      <c r="D24" s="114">
        <v>0.8</v>
      </c>
    </row>
    <row r="25" spans="1:4" s="102" customFormat="1" ht="12.75">
      <c r="A25" s="99"/>
      <c r="B25" s="99" t="s">
        <v>97</v>
      </c>
      <c r="C25" s="113"/>
      <c r="D25" s="114">
        <v>2.5</v>
      </c>
    </row>
    <row r="26" spans="1:4" s="102" customFormat="1" ht="12.75">
      <c r="A26" s="99"/>
      <c r="B26" s="99" t="s">
        <v>1030</v>
      </c>
      <c r="C26" s="113"/>
      <c r="D26" s="114">
        <v>0.8</v>
      </c>
    </row>
    <row r="27" spans="1:4" s="85" customFormat="1" ht="12.75">
      <c r="A27" s="103" t="s">
        <v>868</v>
      </c>
      <c r="B27" s="104"/>
      <c r="C27" s="115">
        <v>14.2</v>
      </c>
      <c r="D27" s="116"/>
    </row>
    <row r="28" spans="1:4" s="102" customFormat="1" ht="12.75">
      <c r="A28" s="99"/>
      <c r="B28" s="99" t="s">
        <v>6</v>
      </c>
      <c r="C28" s="113"/>
      <c r="D28" s="114">
        <v>6.1</v>
      </c>
    </row>
    <row r="29" spans="1:4" s="102" customFormat="1" ht="12.75">
      <c r="A29" s="99"/>
      <c r="B29" s="99" t="s">
        <v>101</v>
      </c>
      <c r="C29" s="113"/>
      <c r="D29" s="114">
        <v>8.1</v>
      </c>
    </row>
    <row r="30" spans="1:4" s="85" customFormat="1" ht="25.5">
      <c r="A30" s="103" t="s">
        <v>1032</v>
      </c>
      <c r="B30" s="104"/>
      <c r="C30" s="115">
        <v>12.5</v>
      </c>
      <c r="D30" s="116"/>
    </row>
    <row r="31" spans="1:4" s="102" customFormat="1" ht="12.75">
      <c r="A31" s="99"/>
      <c r="B31" s="99" t="s">
        <v>102</v>
      </c>
      <c r="C31" s="113"/>
      <c r="D31" s="114">
        <v>4</v>
      </c>
    </row>
    <row r="32" spans="1:4" s="102" customFormat="1" ht="12.75">
      <c r="A32" s="99"/>
      <c r="B32" s="99" t="s">
        <v>1033</v>
      </c>
      <c r="C32" s="113"/>
      <c r="D32" s="114">
        <v>2.6</v>
      </c>
    </row>
    <row r="33" spans="1:4" s="102" customFormat="1" ht="12.75">
      <c r="A33" s="99"/>
      <c r="B33" s="99" t="s">
        <v>103</v>
      </c>
      <c r="C33" s="113"/>
      <c r="D33" s="114">
        <v>1.9</v>
      </c>
    </row>
    <row r="34" spans="1:4" s="102" customFormat="1" ht="25.5">
      <c r="A34" s="99"/>
      <c r="B34" s="99" t="s">
        <v>1084</v>
      </c>
      <c r="C34" s="113"/>
      <c r="D34" s="114">
        <v>2.1</v>
      </c>
    </row>
    <row r="35" spans="1:4" s="102" customFormat="1" ht="12.75">
      <c r="A35" s="99"/>
      <c r="B35" s="99" t="s">
        <v>1085</v>
      </c>
      <c r="C35" s="113"/>
      <c r="D35" s="114">
        <v>1.9</v>
      </c>
    </row>
    <row r="36" spans="1:4" s="85" customFormat="1" ht="12.75">
      <c r="A36" s="103" t="s">
        <v>1086</v>
      </c>
      <c r="B36" s="104"/>
      <c r="C36" s="115">
        <v>27.9</v>
      </c>
      <c r="D36" s="116"/>
    </row>
    <row r="37" spans="1:4" s="102" customFormat="1" ht="12.75">
      <c r="A37" s="99"/>
      <c r="B37" s="99" t="s">
        <v>1087</v>
      </c>
      <c r="C37" s="113"/>
      <c r="D37" s="114">
        <v>2.5</v>
      </c>
    </row>
    <row r="38" spans="1:4" s="102" customFormat="1" ht="12.75">
      <c r="A38" s="99"/>
      <c r="B38" s="99" t="s">
        <v>1092</v>
      </c>
      <c r="C38" s="113"/>
      <c r="D38" s="114">
        <v>9.1</v>
      </c>
    </row>
    <row r="39" spans="1:4" s="102" customFormat="1" ht="12.75">
      <c r="A39" s="99"/>
      <c r="B39" s="99" t="s">
        <v>1088</v>
      </c>
      <c r="C39" s="113"/>
      <c r="D39" s="114">
        <v>3.6</v>
      </c>
    </row>
    <row r="40" spans="1:4" s="102" customFormat="1" ht="12.75">
      <c r="A40" s="99"/>
      <c r="B40" s="99" t="s">
        <v>1089</v>
      </c>
      <c r="C40" s="113"/>
      <c r="D40" s="114">
        <v>3.7</v>
      </c>
    </row>
    <row r="41" spans="1:4" s="102" customFormat="1" ht="12.75">
      <c r="A41" s="99"/>
      <c r="B41" s="99" t="s">
        <v>191</v>
      </c>
      <c r="C41" s="113"/>
      <c r="D41" s="114">
        <v>7.8</v>
      </c>
    </row>
    <row r="42" spans="1:4" s="102" customFormat="1" ht="12.75">
      <c r="A42" s="99"/>
      <c r="B42" s="99" t="s">
        <v>1091</v>
      </c>
      <c r="C42" s="113"/>
      <c r="D42" s="114">
        <v>1.2</v>
      </c>
    </row>
    <row r="43" spans="1:4" s="85" customFormat="1" ht="12.75">
      <c r="A43" s="107" t="s">
        <v>892</v>
      </c>
      <c r="B43" s="108"/>
      <c r="C43" s="117">
        <v>100</v>
      </c>
      <c r="D43" s="118">
        <v>100</v>
      </c>
    </row>
    <row r="44" spans="1:4" s="85" customFormat="1" ht="12.75">
      <c r="A44" s="83"/>
      <c r="B44" s="83"/>
      <c r="C44" s="124"/>
      <c r="D44" s="124"/>
    </row>
    <row r="45" spans="1:4" s="85" customFormat="1" ht="12.75">
      <c r="A45" s="16" t="s">
        <v>198</v>
      </c>
      <c r="B45" s="83"/>
      <c r="C45" s="124"/>
      <c r="D45" s="124"/>
    </row>
    <row r="46" ht="12.75">
      <c r="A46" s="16" t="s">
        <v>802</v>
      </c>
    </row>
    <row r="47" ht="12.75">
      <c r="A47" s="16" t="s">
        <v>197</v>
      </c>
    </row>
    <row r="48" ht="12.75">
      <c r="A48" s="16"/>
    </row>
    <row r="49" s="88" customFormat="1" ht="15">
      <c r="A49" s="92" t="s">
        <v>1214</v>
      </c>
    </row>
  </sheetData>
  <mergeCells count="2">
    <mergeCell ref="A10:D10"/>
    <mergeCell ref="A7:E7"/>
  </mergeCells>
  <printOptions/>
  <pageMargins left="0.34" right="0.3" top="0.53" bottom="0.49"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44"/>
  </sheetPr>
  <dimension ref="A1:E57"/>
  <sheetViews>
    <sheetView showGridLines="0" workbookViewId="0" topLeftCell="A1">
      <selection activeCell="A1" sqref="A1"/>
    </sheetView>
  </sheetViews>
  <sheetFormatPr defaultColWidth="9.140625" defaultRowHeight="12.75"/>
  <cols>
    <col min="1" max="1" width="24.7109375" style="8" customWidth="1"/>
    <col min="2" max="2" width="33.8515625" style="8" customWidth="1"/>
    <col min="3" max="3" width="9.421875" style="13" customWidth="1"/>
    <col min="4" max="4" width="10.8515625" style="0" customWidth="1"/>
  </cols>
  <sheetData>
    <row r="1" spans="1:5" s="88" customFormat="1" ht="43.5" customHeight="1">
      <c r="A1" s="86" t="s">
        <v>1023</v>
      </c>
      <c r="B1" s="87"/>
      <c r="C1" s="87"/>
      <c r="D1" s="87"/>
      <c r="E1" s="87"/>
    </row>
    <row r="2" s="2" customFormat="1" ht="15.75">
      <c r="A2" s="2" t="s">
        <v>883</v>
      </c>
    </row>
    <row r="3" s="62" customFormat="1" ht="11.25">
      <c r="A3" s="62" t="s">
        <v>794</v>
      </c>
    </row>
    <row r="4" s="88" customFormat="1" ht="15">
      <c r="A4" s="89" t="s">
        <v>244</v>
      </c>
    </row>
    <row r="5" s="90" customFormat="1" ht="12">
      <c r="A5" s="90" t="s">
        <v>229</v>
      </c>
    </row>
    <row r="6" spans="1:5" s="64" customFormat="1" ht="11.25">
      <c r="A6" s="91"/>
      <c r="B6" s="91"/>
      <c r="C6" s="91"/>
      <c r="D6" s="91"/>
      <c r="E6" s="91"/>
    </row>
    <row r="7" spans="1:4" ht="42" customHeight="1">
      <c r="A7" s="348" t="s">
        <v>199</v>
      </c>
      <c r="B7" s="348"/>
      <c r="C7" s="348"/>
      <c r="D7" s="348"/>
    </row>
    <row r="9" spans="1:4" ht="12.75">
      <c r="A9" s="57" t="s">
        <v>52</v>
      </c>
      <c r="B9" s="16"/>
      <c r="C9" s="56"/>
      <c r="D9" s="16"/>
    </row>
    <row r="10" spans="1:4" ht="12.75">
      <c r="A10" s="342" t="s">
        <v>34</v>
      </c>
      <c r="B10" s="342"/>
      <c r="C10" s="342"/>
      <c r="D10" s="342"/>
    </row>
    <row r="11" spans="1:5" ht="12.75">
      <c r="A11" s="23" t="s">
        <v>854</v>
      </c>
      <c r="B11" s="77" t="s">
        <v>855</v>
      </c>
      <c r="C11" s="9" t="s">
        <v>854</v>
      </c>
      <c r="D11" s="10" t="s">
        <v>855</v>
      </c>
      <c r="E11" s="11"/>
    </row>
    <row r="12" spans="1:4" s="85" customFormat="1" ht="12.75">
      <c r="A12" s="94" t="s">
        <v>856</v>
      </c>
      <c r="B12" s="95"/>
      <c r="C12" s="111">
        <v>28.326</v>
      </c>
      <c r="D12" s="112"/>
    </row>
    <row r="13" spans="1:4" s="102" customFormat="1" ht="12.75">
      <c r="A13" s="99"/>
      <c r="B13" s="99" t="s">
        <v>87</v>
      </c>
      <c r="C13" s="113"/>
      <c r="D13" s="114">
        <v>2.966</v>
      </c>
    </row>
    <row r="14" spans="1:4" s="102" customFormat="1" ht="12.75">
      <c r="A14" s="99"/>
      <c r="B14" s="99" t="s">
        <v>86</v>
      </c>
      <c r="C14" s="113"/>
      <c r="D14" s="114">
        <v>4.571</v>
      </c>
    </row>
    <row r="15" spans="1:4" s="102" customFormat="1" ht="15" customHeight="1">
      <c r="A15" s="99"/>
      <c r="B15" s="99" t="s">
        <v>201</v>
      </c>
      <c r="C15" s="113"/>
      <c r="D15" s="114">
        <v>1.147</v>
      </c>
    </row>
    <row r="16" spans="1:4" s="102" customFormat="1" ht="14.25" customHeight="1">
      <c r="A16" s="99"/>
      <c r="B16" s="99" t="s">
        <v>202</v>
      </c>
      <c r="C16" s="113"/>
      <c r="D16" s="114">
        <v>1.576</v>
      </c>
    </row>
    <row r="17" spans="1:4" s="102" customFormat="1" ht="25.5">
      <c r="A17" s="99"/>
      <c r="B17" s="99" t="s">
        <v>1027</v>
      </c>
      <c r="C17" s="113"/>
      <c r="D17" s="114">
        <v>3.95</v>
      </c>
    </row>
    <row r="18" spans="1:4" s="102" customFormat="1" ht="12.75">
      <c r="A18" s="99"/>
      <c r="B18" s="99" t="s">
        <v>860</v>
      </c>
      <c r="C18" s="113"/>
      <c r="D18" s="114">
        <v>2.455</v>
      </c>
    </row>
    <row r="19" spans="1:4" s="102" customFormat="1" ht="12.75">
      <c r="A19" s="99"/>
      <c r="B19" s="99" t="s">
        <v>203</v>
      </c>
      <c r="C19" s="113"/>
      <c r="D19" s="114">
        <v>0.912</v>
      </c>
    </row>
    <row r="20" spans="1:4" s="102" customFormat="1" ht="12.75">
      <c r="A20" s="99"/>
      <c r="B20" s="99" t="s">
        <v>1028</v>
      </c>
      <c r="C20" s="113"/>
      <c r="D20" s="114">
        <v>10.749</v>
      </c>
    </row>
    <row r="21" spans="1:4" s="85" customFormat="1" ht="12.75">
      <c r="A21" s="103" t="s">
        <v>1029</v>
      </c>
      <c r="B21" s="104"/>
      <c r="C21" s="115">
        <v>12.092</v>
      </c>
      <c r="D21" s="116"/>
    </row>
    <row r="22" spans="1:4" s="102" customFormat="1" ht="12.75">
      <c r="A22" s="99"/>
      <c r="B22" s="99" t="s">
        <v>920</v>
      </c>
      <c r="C22" s="113"/>
      <c r="D22" s="114">
        <v>3.252</v>
      </c>
    </row>
    <row r="23" spans="1:4" s="102" customFormat="1" ht="12.75">
      <c r="A23" s="99"/>
      <c r="B23" s="99" t="s">
        <v>923</v>
      </c>
      <c r="C23" s="113"/>
      <c r="D23" s="114">
        <v>3.991</v>
      </c>
    </row>
    <row r="24" spans="1:4" s="102" customFormat="1" ht="12.75">
      <c r="A24" s="99"/>
      <c r="B24" s="99" t="s">
        <v>863</v>
      </c>
      <c r="C24" s="113"/>
      <c r="D24" s="114">
        <v>0.521</v>
      </c>
    </row>
    <row r="25" spans="1:4" s="102" customFormat="1" ht="12.75">
      <c r="A25" s="99"/>
      <c r="B25" s="99" t="s">
        <v>865</v>
      </c>
      <c r="C25" s="113"/>
      <c r="D25" s="114">
        <v>0.407</v>
      </c>
    </row>
    <row r="26" spans="1:4" s="102" customFormat="1" ht="12.75">
      <c r="A26" s="99"/>
      <c r="B26" s="99" t="s">
        <v>4</v>
      </c>
      <c r="C26" s="113"/>
      <c r="D26" s="114">
        <v>0.772</v>
      </c>
    </row>
    <row r="27" spans="1:4" s="102" customFormat="1" ht="12.75">
      <c r="A27" s="99"/>
      <c r="B27" s="99" t="s">
        <v>97</v>
      </c>
      <c r="C27" s="113"/>
      <c r="D27" s="114">
        <v>2.27</v>
      </c>
    </row>
    <row r="28" spans="1:4" s="102" customFormat="1" ht="12.75">
      <c r="A28" s="99"/>
      <c r="B28" s="99" t="s">
        <v>1030</v>
      </c>
      <c r="C28" s="113"/>
      <c r="D28" s="114">
        <v>0.879</v>
      </c>
    </row>
    <row r="29" spans="1:4" s="85" customFormat="1" ht="12.75">
      <c r="A29" s="103" t="s">
        <v>868</v>
      </c>
      <c r="B29" s="104"/>
      <c r="C29" s="115">
        <v>14.368</v>
      </c>
      <c r="D29" s="116"/>
    </row>
    <row r="30" spans="1:4" s="102" customFormat="1" ht="16.5" customHeight="1">
      <c r="A30" s="99"/>
      <c r="B30" s="99" t="s">
        <v>209</v>
      </c>
      <c r="C30" s="113"/>
      <c r="D30" s="114">
        <v>6.278</v>
      </c>
    </row>
    <row r="31" spans="1:4" s="102" customFormat="1" ht="15" customHeight="1">
      <c r="A31" s="99"/>
      <c r="B31" s="99" t="s">
        <v>204</v>
      </c>
      <c r="C31" s="113"/>
      <c r="D31" s="114">
        <v>0.566</v>
      </c>
    </row>
    <row r="32" spans="1:4" s="102" customFormat="1" ht="12.75">
      <c r="A32" s="99"/>
      <c r="B32" s="99" t="s">
        <v>101</v>
      </c>
      <c r="C32" s="113"/>
      <c r="D32" s="114">
        <v>7.524</v>
      </c>
    </row>
    <row r="33" spans="1:4" s="85" customFormat="1" ht="25.5">
      <c r="A33" s="103" t="s">
        <v>1032</v>
      </c>
      <c r="B33" s="104"/>
      <c r="C33" s="115">
        <v>11.307</v>
      </c>
      <c r="D33" s="116"/>
    </row>
    <row r="34" spans="1:4" s="102" customFormat="1" ht="12.75">
      <c r="A34" s="99"/>
      <c r="B34" s="99" t="s">
        <v>102</v>
      </c>
      <c r="C34" s="113"/>
      <c r="D34" s="114">
        <v>2.915</v>
      </c>
    </row>
    <row r="35" spans="1:4" s="102" customFormat="1" ht="12.75">
      <c r="A35" s="99"/>
      <c r="B35" s="99" t="s">
        <v>1033</v>
      </c>
      <c r="C35" s="113"/>
      <c r="D35" s="114">
        <v>2.166</v>
      </c>
    </row>
    <row r="36" spans="1:4" s="102" customFormat="1" ht="12.75">
      <c r="A36" s="99"/>
      <c r="B36" s="99" t="s">
        <v>103</v>
      </c>
      <c r="C36" s="113"/>
      <c r="D36" s="114">
        <v>1.954</v>
      </c>
    </row>
    <row r="37" spans="1:4" s="102" customFormat="1" ht="25.5">
      <c r="A37" s="99"/>
      <c r="B37" s="99" t="s">
        <v>1084</v>
      </c>
      <c r="C37" s="113"/>
      <c r="D37" s="114">
        <v>2.302</v>
      </c>
    </row>
    <row r="38" spans="1:4" s="102" customFormat="1" ht="12.75">
      <c r="A38" s="99"/>
      <c r="B38" s="99" t="s">
        <v>205</v>
      </c>
      <c r="C38" s="113"/>
      <c r="D38" s="114">
        <v>1.969</v>
      </c>
    </row>
    <row r="39" spans="1:4" s="85" customFormat="1" ht="12.75">
      <c r="A39" s="103" t="s">
        <v>1086</v>
      </c>
      <c r="B39" s="104"/>
      <c r="C39" s="115">
        <v>33.908</v>
      </c>
      <c r="D39" s="116"/>
    </row>
    <row r="40" spans="1:4" s="102" customFormat="1" ht="12.75">
      <c r="A40" s="99"/>
      <c r="B40" s="99" t="s">
        <v>1087</v>
      </c>
      <c r="C40" s="113"/>
      <c r="D40" s="114">
        <v>1.785</v>
      </c>
    </row>
    <row r="41" spans="1:4" s="102" customFormat="1" ht="12.75">
      <c r="A41" s="99"/>
      <c r="B41" s="99" t="s">
        <v>1092</v>
      </c>
      <c r="C41" s="113"/>
      <c r="D41" s="114">
        <v>12.915</v>
      </c>
    </row>
    <row r="42" spans="1:4" s="102" customFormat="1" ht="12.75">
      <c r="A42" s="99"/>
      <c r="B42" s="99" t="s">
        <v>200</v>
      </c>
      <c r="C42" s="113"/>
      <c r="D42" s="114">
        <v>3.564</v>
      </c>
    </row>
    <row r="43" spans="1:4" s="102" customFormat="1" ht="12.75">
      <c r="A43" s="99"/>
      <c r="B43" s="99" t="s">
        <v>960</v>
      </c>
      <c r="C43" s="113"/>
      <c r="D43" s="114">
        <v>4.465</v>
      </c>
    </row>
    <row r="44" spans="1:4" s="102" customFormat="1" ht="12.75">
      <c r="A44" s="99"/>
      <c r="B44" s="99" t="s">
        <v>212</v>
      </c>
      <c r="C44" s="113"/>
      <c r="D44" s="114">
        <v>1.237</v>
      </c>
    </row>
    <row r="45" spans="1:4" s="102" customFormat="1" ht="15" customHeight="1">
      <c r="A45" s="99"/>
      <c r="B45" s="99" t="s">
        <v>214</v>
      </c>
      <c r="C45" s="113"/>
      <c r="D45" s="114">
        <v>2.021</v>
      </c>
    </row>
    <row r="46" spans="1:4" s="102" customFormat="1" ht="12.75">
      <c r="A46" s="99"/>
      <c r="B46" s="99" t="s">
        <v>206</v>
      </c>
      <c r="C46" s="113"/>
      <c r="D46" s="114">
        <v>1.296</v>
      </c>
    </row>
    <row r="47" spans="1:4" s="102" customFormat="1" ht="12.75">
      <c r="A47" s="99"/>
      <c r="B47" s="99" t="s">
        <v>969</v>
      </c>
      <c r="C47" s="113"/>
      <c r="D47" s="114">
        <v>1.084</v>
      </c>
    </row>
    <row r="48" spans="1:4" s="102" customFormat="1" ht="12.75">
      <c r="A48" s="99"/>
      <c r="B48" s="99" t="s">
        <v>207</v>
      </c>
      <c r="C48" s="113"/>
      <c r="D48" s="114">
        <v>5.541</v>
      </c>
    </row>
    <row r="49" spans="1:4" s="85" customFormat="1" ht="12.75">
      <c r="A49" s="107" t="s">
        <v>892</v>
      </c>
      <c r="B49" s="108"/>
      <c r="C49" s="117">
        <v>100</v>
      </c>
      <c r="D49" s="118">
        <v>100</v>
      </c>
    </row>
    <row r="50" ht="12.75">
      <c r="A50" s="16"/>
    </row>
    <row r="51" ht="12.75">
      <c r="A51" s="60" t="s">
        <v>208</v>
      </c>
    </row>
    <row r="52" spans="1:5" ht="13.5" customHeight="1">
      <c r="A52" s="60" t="s">
        <v>7</v>
      </c>
      <c r="B52" s="224"/>
      <c r="C52" s="224"/>
      <c r="D52" s="224"/>
      <c r="E52" s="224"/>
    </row>
    <row r="53" spans="1:5" ht="17.25" customHeight="1">
      <c r="A53" s="348" t="s">
        <v>210</v>
      </c>
      <c r="B53" s="348"/>
      <c r="C53" s="348"/>
      <c r="D53" s="348"/>
      <c r="E53" s="348"/>
    </row>
    <row r="54" spans="1:5" ht="29.25" customHeight="1">
      <c r="A54" s="348" t="s">
        <v>211</v>
      </c>
      <c r="B54" s="348"/>
      <c r="C54" s="348"/>
      <c r="D54" s="348"/>
      <c r="E54" s="348"/>
    </row>
    <row r="55" ht="12.75">
      <c r="A55" s="16" t="s">
        <v>51</v>
      </c>
    </row>
    <row r="56" spans="1:5" ht="13.5" customHeight="1">
      <c r="A56" s="60"/>
      <c r="B56" s="224"/>
      <c r="C56" s="224"/>
      <c r="D56" s="224"/>
      <c r="E56" s="224"/>
    </row>
    <row r="57" s="88" customFormat="1" ht="15">
      <c r="A57" s="92" t="s">
        <v>1214</v>
      </c>
    </row>
  </sheetData>
  <mergeCells count="4">
    <mergeCell ref="A54:E54"/>
    <mergeCell ref="A10:D10"/>
    <mergeCell ref="A7:D7"/>
    <mergeCell ref="A53:E53"/>
  </mergeCells>
  <printOptions/>
  <pageMargins left="0.5" right="0.38" top="0.52" bottom="0.48"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44"/>
  </sheetPr>
  <dimension ref="A1:E47"/>
  <sheetViews>
    <sheetView showGridLines="0" workbookViewId="0" topLeftCell="A1">
      <selection activeCell="A1" sqref="A1"/>
    </sheetView>
  </sheetViews>
  <sheetFormatPr defaultColWidth="9.140625" defaultRowHeight="12.75"/>
  <cols>
    <col min="1" max="1" width="24.7109375" style="8" customWidth="1"/>
    <col min="2" max="2" width="28.421875" style="8" customWidth="1"/>
    <col min="3" max="3" width="9.421875" style="13" customWidth="1"/>
    <col min="4" max="4" width="10.8515625" style="0" customWidth="1"/>
  </cols>
  <sheetData>
    <row r="1" spans="1:5" s="88" customFormat="1" ht="43.5" customHeight="1">
      <c r="A1" s="86" t="s">
        <v>1023</v>
      </c>
      <c r="B1" s="87"/>
      <c r="C1" s="87"/>
      <c r="D1" s="87"/>
      <c r="E1" s="87"/>
    </row>
    <row r="2" s="2" customFormat="1" ht="15.75">
      <c r="A2" s="2" t="s">
        <v>883</v>
      </c>
    </row>
    <row r="3" s="62" customFormat="1" ht="11.25">
      <c r="A3" s="62" t="s">
        <v>794</v>
      </c>
    </row>
    <row r="4" s="88" customFormat="1" ht="15">
      <c r="A4" s="89" t="s">
        <v>244</v>
      </c>
    </row>
    <row r="5" s="90" customFormat="1" ht="12">
      <c r="A5" s="90" t="s">
        <v>229</v>
      </c>
    </row>
    <row r="6" spans="1:5" s="64" customFormat="1" ht="11.25">
      <c r="A6" s="91"/>
      <c r="B6" s="91"/>
      <c r="C6" s="91"/>
      <c r="D6" s="91"/>
      <c r="E6" s="91"/>
    </row>
    <row r="7" spans="1:4" ht="27.75" customHeight="1">
      <c r="A7" s="349" t="s">
        <v>215</v>
      </c>
      <c r="B7" s="349"/>
      <c r="C7" s="349"/>
      <c r="D7" s="349"/>
    </row>
    <row r="8" spans="1:4" ht="12.75">
      <c r="A8" s="227"/>
      <c r="B8" s="227"/>
      <c r="C8" s="227"/>
      <c r="D8" s="227"/>
    </row>
    <row r="9" spans="1:2" ht="12.75">
      <c r="A9" s="57" t="s">
        <v>54</v>
      </c>
      <c r="B9" s="16"/>
    </row>
    <row r="10" spans="1:2" ht="12.75">
      <c r="A10" s="57" t="s">
        <v>231</v>
      </c>
      <c r="B10" s="16"/>
    </row>
    <row r="11" spans="1:4" ht="12.75">
      <c r="A11" s="342" t="s">
        <v>33</v>
      </c>
      <c r="B11" s="342"/>
      <c r="C11" s="342"/>
      <c r="D11" s="342"/>
    </row>
    <row r="12" spans="1:4" ht="12.75">
      <c r="A12" s="226"/>
      <c r="B12" s="226"/>
      <c r="C12" s="226"/>
      <c r="D12" s="226"/>
    </row>
    <row r="13" spans="1:5" ht="12.75">
      <c r="A13" s="23" t="s">
        <v>854</v>
      </c>
      <c r="B13" s="77" t="s">
        <v>855</v>
      </c>
      <c r="C13" s="9" t="s">
        <v>854</v>
      </c>
      <c r="D13" s="10" t="s">
        <v>855</v>
      </c>
      <c r="E13" s="11"/>
    </row>
    <row r="14" spans="1:4" s="85" customFormat="1" ht="12.75">
      <c r="A14" s="94" t="s">
        <v>856</v>
      </c>
      <c r="B14" s="95"/>
      <c r="C14" s="111">
        <v>27.9</v>
      </c>
      <c r="D14" s="112"/>
    </row>
    <row r="15" spans="1:4" s="102" customFormat="1" ht="12.75">
      <c r="A15" s="99"/>
      <c r="B15" s="99" t="s">
        <v>87</v>
      </c>
      <c r="C15" s="113"/>
      <c r="D15" s="114">
        <v>3.1</v>
      </c>
    </row>
    <row r="16" spans="1:4" s="102" customFormat="1" ht="12.75">
      <c r="A16" s="99"/>
      <c r="B16" s="99" t="s">
        <v>86</v>
      </c>
      <c r="C16" s="113"/>
      <c r="D16" s="114">
        <v>4.5</v>
      </c>
    </row>
    <row r="17" spans="1:4" s="102" customFormat="1" ht="27" customHeight="1">
      <c r="A17" s="99"/>
      <c r="B17" s="99" t="s">
        <v>1026</v>
      </c>
      <c r="C17" s="113"/>
      <c r="D17" s="114">
        <v>2.9</v>
      </c>
    </row>
    <row r="18" spans="1:4" s="102" customFormat="1" ht="25.5">
      <c r="A18" s="99"/>
      <c r="B18" s="99" t="s">
        <v>1027</v>
      </c>
      <c r="C18" s="113"/>
      <c r="D18" s="114">
        <v>4</v>
      </c>
    </row>
    <row r="19" spans="1:4" s="102" customFormat="1" ht="12.75">
      <c r="A19" s="99"/>
      <c r="B19" s="99" t="s">
        <v>860</v>
      </c>
      <c r="C19" s="113"/>
      <c r="D19" s="114">
        <v>3.4</v>
      </c>
    </row>
    <row r="20" spans="1:4" s="102" customFormat="1" ht="12.75">
      <c r="A20" s="99"/>
      <c r="B20" s="99" t="s">
        <v>1028</v>
      </c>
      <c r="C20" s="113"/>
      <c r="D20" s="114">
        <v>10</v>
      </c>
    </row>
    <row r="21" spans="1:4" s="85" customFormat="1" ht="12.75">
      <c r="A21" s="103" t="s">
        <v>1029</v>
      </c>
      <c r="B21" s="104"/>
      <c r="C21" s="115">
        <v>12.4</v>
      </c>
      <c r="D21" s="116"/>
    </row>
    <row r="22" spans="1:4" s="102" customFormat="1" ht="12.75">
      <c r="A22" s="99"/>
      <c r="B22" s="99" t="s">
        <v>920</v>
      </c>
      <c r="C22" s="113"/>
      <c r="D22" s="114">
        <v>3.3</v>
      </c>
    </row>
    <row r="23" spans="1:4" s="102" customFormat="1" ht="12.75">
      <c r="A23" s="99"/>
      <c r="B23" s="99" t="s">
        <v>923</v>
      </c>
      <c r="C23" s="113"/>
      <c r="D23" s="114">
        <v>4</v>
      </c>
    </row>
    <row r="24" spans="1:4" s="102" customFormat="1" ht="12.75">
      <c r="A24" s="99"/>
      <c r="B24" s="99" t="s">
        <v>863</v>
      </c>
      <c r="C24" s="113"/>
      <c r="D24" s="114">
        <v>0.6</v>
      </c>
    </row>
    <row r="25" spans="1:4" s="102" customFormat="1" ht="12.75">
      <c r="A25" s="99"/>
      <c r="B25" s="99" t="s">
        <v>865</v>
      </c>
      <c r="C25" s="113"/>
      <c r="D25" s="114">
        <v>0.4</v>
      </c>
    </row>
    <row r="26" spans="1:4" s="102" customFormat="1" ht="12.75">
      <c r="A26" s="99"/>
      <c r="B26" s="99" t="s">
        <v>4</v>
      </c>
      <c r="C26" s="113"/>
      <c r="D26" s="114">
        <v>0.8</v>
      </c>
    </row>
    <row r="27" spans="1:4" s="102" customFormat="1" ht="12.75">
      <c r="A27" s="99"/>
      <c r="B27" s="99" t="s">
        <v>97</v>
      </c>
      <c r="C27" s="113"/>
      <c r="D27" s="114">
        <v>2.4</v>
      </c>
    </row>
    <row r="28" spans="1:4" s="102" customFormat="1" ht="12.75">
      <c r="A28" s="99"/>
      <c r="B28" s="99" t="s">
        <v>1030</v>
      </c>
      <c r="C28" s="113"/>
      <c r="D28" s="114">
        <v>0.9</v>
      </c>
    </row>
    <row r="29" spans="1:4" s="85" customFormat="1" ht="12.75">
      <c r="A29" s="103" t="s">
        <v>868</v>
      </c>
      <c r="B29" s="104"/>
      <c r="C29" s="115">
        <v>14.5</v>
      </c>
      <c r="D29" s="116"/>
    </row>
    <row r="30" spans="1:4" s="102" customFormat="1" ht="12.75">
      <c r="A30" s="99"/>
      <c r="B30" s="99" t="s">
        <v>1031</v>
      </c>
      <c r="C30" s="113"/>
      <c r="D30" s="114">
        <v>6.7</v>
      </c>
    </row>
    <row r="31" spans="1:4" s="102" customFormat="1" ht="12.75">
      <c r="A31" s="99"/>
      <c r="B31" s="99" t="s">
        <v>101</v>
      </c>
      <c r="C31" s="113"/>
      <c r="D31" s="114">
        <v>7.8</v>
      </c>
    </row>
    <row r="32" spans="1:4" s="85" customFormat="1" ht="25.5">
      <c r="A32" s="103" t="s">
        <v>1032</v>
      </c>
      <c r="B32" s="104"/>
      <c r="C32" s="115">
        <v>11.5</v>
      </c>
      <c r="D32" s="116"/>
    </row>
    <row r="33" spans="1:4" s="102" customFormat="1" ht="12.75">
      <c r="A33" s="99"/>
      <c r="B33" s="99" t="s">
        <v>102</v>
      </c>
      <c r="C33" s="113"/>
      <c r="D33" s="114">
        <v>2.9</v>
      </c>
    </row>
    <row r="34" spans="1:4" s="102" customFormat="1" ht="12.75">
      <c r="A34" s="99"/>
      <c r="B34" s="99" t="s">
        <v>1033</v>
      </c>
      <c r="C34" s="113"/>
      <c r="D34" s="114">
        <v>2.1</v>
      </c>
    </row>
    <row r="35" spans="1:4" s="102" customFormat="1" ht="12.75">
      <c r="A35" s="99"/>
      <c r="B35" s="99" t="s">
        <v>103</v>
      </c>
      <c r="C35" s="113"/>
      <c r="D35" s="114">
        <v>2.1</v>
      </c>
    </row>
    <row r="36" spans="1:4" s="102" customFormat="1" ht="25.5">
      <c r="A36" s="99"/>
      <c r="B36" s="99" t="s">
        <v>1084</v>
      </c>
      <c r="C36" s="113"/>
      <c r="D36" s="114">
        <v>2.3</v>
      </c>
    </row>
    <row r="37" spans="1:4" s="102" customFormat="1" ht="12.75">
      <c r="A37" s="99"/>
      <c r="B37" s="99" t="s">
        <v>1085</v>
      </c>
      <c r="C37" s="113"/>
      <c r="D37" s="114">
        <v>2.1</v>
      </c>
    </row>
    <row r="38" spans="1:4" s="85" customFormat="1" ht="12.75">
      <c r="A38" s="103" t="s">
        <v>1086</v>
      </c>
      <c r="B38" s="104"/>
      <c r="C38" s="115">
        <v>33.7</v>
      </c>
      <c r="D38" s="116"/>
    </row>
    <row r="39" spans="1:4" s="102" customFormat="1" ht="12.75">
      <c r="A39" s="99"/>
      <c r="B39" s="99" t="s">
        <v>1087</v>
      </c>
      <c r="C39" s="113"/>
      <c r="D39" s="114">
        <v>1.7</v>
      </c>
    </row>
    <row r="40" spans="1:4" s="102" customFormat="1" ht="12.75">
      <c r="A40" s="99"/>
      <c r="B40" s="99" t="s">
        <v>1092</v>
      </c>
      <c r="C40" s="113"/>
      <c r="D40" s="114">
        <v>13.2</v>
      </c>
    </row>
    <row r="41" spans="1:4" s="102" customFormat="1" ht="12.75">
      <c r="A41" s="99"/>
      <c r="B41" s="99" t="s">
        <v>1088</v>
      </c>
      <c r="C41" s="113"/>
      <c r="D41" s="114">
        <v>3.5</v>
      </c>
    </row>
    <row r="42" spans="1:4" s="102" customFormat="1" ht="12.75">
      <c r="A42" s="99"/>
      <c r="B42" s="99" t="s">
        <v>1089</v>
      </c>
      <c r="C42" s="113"/>
      <c r="D42" s="114">
        <v>5.7</v>
      </c>
    </row>
    <row r="43" spans="1:4" s="102" customFormat="1" ht="12.75">
      <c r="A43" s="99"/>
      <c r="B43" s="99" t="s">
        <v>213</v>
      </c>
      <c r="C43" s="113"/>
      <c r="D43" s="114">
        <v>7.5</v>
      </c>
    </row>
    <row r="44" spans="1:4" s="102" customFormat="1" ht="12.75">
      <c r="A44" s="99"/>
      <c r="B44" s="99" t="s">
        <v>1091</v>
      </c>
      <c r="C44" s="113"/>
      <c r="D44" s="114">
        <v>2.1</v>
      </c>
    </row>
    <row r="45" spans="1:4" s="85" customFormat="1" ht="12.75">
      <c r="A45" s="107" t="s">
        <v>892</v>
      </c>
      <c r="B45" s="108"/>
      <c r="C45" s="117">
        <v>100</v>
      </c>
      <c r="D45" s="118">
        <v>100</v>
      </c>
    </row>
    <row r="46" spans="1:4" s="85" customFormat="1" ht="12.75">
      <c r="A46" s="83"/>
      <c r="B46" s="83"/>
      <c r="C46" s="124"/>
      <c r="D46" s="124"/>
    </row>
    <row r="47" s="88" customFormat="1" ht="15">
      <c r="A47" s="92" t="s">
        <v>1214</v>
      </c>
    </row>
  </sheetData>
  <mergeCells count="2">
    <mergeCell ref="A11:D11"/>
    <mergeCell ref="A7:D7"/>
  </mergeCells>
  <printOptions/>
  <pageMargins left="0.75" right="0.75" top="0.74" bottom="0.68" header="0.72"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taylle</dc:creator>
  <cp:keywords/>
  <dc:description/>
  <cp:lastModifiedBy>taylle</cp:lastModifiedBy>
  <cp:lastPrinted>2008-04-15T01:18:13Z</cp:lastPrinted>
  <dcterms:created xsi:type="dcterms:W3CDTF">2006-11-10T08:35:30Z</dcterms:created>
  <dcterms:modified xsi:type="dcterms:W3CDTF">2008-04-16T04:16:11Z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